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firstSheet="2" activeTab="2"/>
  </bookViews>
  <sheets>
    <sheet name="2013" sheetId="2" state="hidden" r:id="rId1"/>
    <sheet name="2012-2013" sheetId="3" state="hidden" r:id="rId2"/>
    <sheet name="GASTO TRIBUTARIO 2013" sheetId="5" r:id="rId3"/>
  </sheets>
  <calcPr calcId="125725"/>
</workbook>
</file>

<file path=xl/calcChain.xml><?xml version="1.0" encoding="utf-8"?>
<calcChain xmlns="http://schemas.openxmlformats.org/spreadsheetml/2006/main">
  <c r="C3" i="5"/>
  <c r="C2"/>
  <c r="G61" l="1"/>
  <c r="G62" s="1"/>
  <c r="F61"/>
  <c r="F62" s="1"/>
  <c r="E61"/>
  <c r="E62" s="1"/>
  <c r="D61"/>
  <c r="D62" s="1"/>
  <c r="C61"/>
  <c r="C62" s="1"/>
  <c r="B61"/>
  <c r="C4" s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D36"/>
  <c r="D37"/>
  <c r="D38"/>
  <c r="D39"/>
  <c r="D40"/>
  <c r="D41"/>
  <c r="D4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3"/>
  <c r="E43"/>
  <c r="C43"/>
  <c r="C2" i="2"/>
  <c r="C3" s="1"/>
  <c r="C5" s="1"/>
  <c r="L28"/>
  <c r="L9"/>
  <c r="K28"/>
  <c r="K9"/>
  <c r="J30"/>
  <c r="J31"/>
  <c r="J32"/>
  <c r="J3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9"/>
  <c r="H10"/>
  <c r="H11"/>
  <c r="J11" s="1"/>
  <c r="H12"/>
  <c r="H13"/>
  <c r="H14"/>
  <c r="H15"/>
  <c r="J15" s="1"/>
  <c r="H16"/>
  <c r="H17"/>
  <c r="H18"/>
  <c r="H19"/>
  <c r="J19" s="1"/>
  <c r="H20"/>
  <c r="H21"/>
  <c r="H22"/>
  <c r="H23"/>
  <c r="J23" s="1"/>
  <c r="H24"/>
  <c r="H25"/>
  <c r="H26"/>
  <c r="H27"/>
  <c r="J27" s="1"/>
  <c r="H28"/>
  <c r="H29"/>
  <c r="J29" s="1"/>
  <c r="H30"/>
  <c r="H31"/>
  <c r="H32"/>
  <c r="H33"/>
  <c r="J33" s="1"/>
  <c r="H34"/>
  <c r="J34" s="1"/>
  <c r="H35"/>
  <c r="J35" s="1"/>
  <c r="H36"/>
  <c r="H37"/>
  <c r="J37" s="1"/>
  <c r="H38"/>
  <c r="J38" s="1"/>
  <c r="H39"/>
  <c r="H9"/>
  <c r="J28"/>
  <c r="J10"/>
  <c r="J12"/>
  <c r="J14"/>
  <c r="J16"/>
  <c r="J18"/>
  <c r="J20"/>
  <c r="J22"/>
  <c r="J24"/>
  <c r="J26"/>
  <c r="J13"/>
  <c r="J17"/>
  <c r="J21"/>
  <c r="J25"/>
  <c r="J9"/>
  <c r="B62" i="5" l="1"/>
  <c r="D43"/>
  <c r="F43"/>
  <c r="C5"/>
  <c r="C6" s="1"/>
  <c r="K38" i="2"/>
  <c r="L38" s="1"/>
  <c r="K34"/>
  <c r="L34" s="1"/>
  <c r="K32"/>
  <c r="L32" s="1"/>
  <c r="K30"/>
  <c r="L30" s="1"/>
  <c r="K26"/>
  <c r="L26" s="1"/>
  <c r="K24"/>
  <c r="L24" s="1"/>
  <c r="K22"/>
  <c r="L22" s="1"/>
  <c r="K20"/>
  <c r="L20" s="1"/>
  <c r="K18"/>
  <c r="L18" s="1"/>
  <c r="K16"/>
  <c r="L16" s="1"/>
  <c r="K14"/>
  <c r="L14" s="1"/>
  <c r="K12"/>
  <c r="L12" s="1"/>
  <c r="K10"/>
  <c r="L10" s="1"/>
  <c r="K37"/>
  <c r="L37" s="1"/>
  <c r="K35"/>
  <c r="L35" s="1"/>
  <c r="K33"/>
  <c r="L33" s="1"/>
  <c r="K31"/>
  <c r="L31" s="1"/>
  <c r="K29"/>
  <c r="L29" s="1"/>
  <c r="K27"/>
  <c r="L27" s="1"/>
  <c r="K25"/>
  <c r="L25" s="1"/>
  <c r="K23"/>
  <c r="L23" s="1"/>
  <c r="K21"/>
  <c r="L21" s="1"/>
  <c r="K19"/>
  <c r="L19" s="1"/>
  <c r="K17"/>
  <c r="L17" s="1"/>
  <c r="K15"/>
  <c r="L15" s="1"/>
  <c r="K13"/>
  <c r="L13" s="1"/>
  <c r="K11"/>
  <c r="L11" s="1"/>
  <c r="J36"/>
  <c r="K36" l="1"/>
  <c r="L36" s="1"/>
  <c r="L39" s="1"/>
  <c r="C4" s="1"/>
</calcChain>
</file>

<file path=xl/sharedStrings.xml><?xml version="1.0" encoding="utf-8"?>
<sst xmlns="http://schemas.openxmlformats.org/spreadsheetml/2006/main" count="140" uniqueCount="75">
  <si>
    <t>Enseñanza inicial y primaria realizada por estab.e</t>
  </si>
  <si>
    <t>Enseñanza secundaria formación general realizada p</t>
  </si>
  <si>
    <t>Enseñanza secundaria de formación técnica y profes</t>
  </si>
  <si>
    <t xml:space="preserve">Venta al consumidor final de pan                  </t>
  </si>
  <si>
    <t xml:space="preserve">Venta al por menor de medicamentos de uso humano  </t>
  </si>
  <si>
    <t xml:space="preserve">Venta al por menor de libros, diarios y revistas  </t>
  </si>
  <si>
    <t xml:space="preserve">Servicios de transmisión de radio y televisión    </t>
  </si>
  <si>
    <t xml:space="preserve">Operaciones de negociación de ordenes de compra   </t>
  </si>
  <si>
    <t xml:space="preserve">Venta al por mayor de libros, diarios y revistas  </t>
  </si>
  <si>
    <t>Venta al por mayor de combustibles líquidos deriva</t>
  </si>
  <si>
    <t>Venta mayorista de gas licuado de petroleo envasad</t>
  </si>
  <si>
    <t>Venta minorista de gas licuado de petroleo envasad</t>
  </si>
  <si>
    <t>Venta al por menor de libros, revistas y similares</t>
  </si>
  <si>
    <t xml:space="preserve">Generación de energía térmica convencional        </t>
  </si>
  <si>
    <t xml:space="preserve">Generación de energía térmica nuclear             </t>
  </si>
  <si>
    <t xml:space="preserve">Generación de energía hidráulica                  </t>
  </si>
  <si>
    <t xml:space="preserve">Generación de energía n.c.p.                      </t>
  </si>
  <si>
    <t xml:space="preserve">Fabricación de gas y distribución de combustibles </t>
  </si>
  <si>
    <t xml:space="preserve">Distribución mayorista de gas natural por redes   </t>
  </si>
  <si>
    <t xml:space="preserve">Distribución minorista de gas natural por redes   </t>
  </si>
  <si>
    <t>Captación, depuración y distribución de agua de fu</t>
  </si>
  <si>
    <t>Venta al por menor de carnes y menudencias (incluy</t>
  </si>
  <si>
    <t>Edición de libros, folletos, partituras y otras pu</t>
  </si>
  <si>
    <t>Edición de periódicos, revistas y publicaciones pe</t>
  </si>
  <si>
    <t xml:space="preserve">Edición de grabaciones                            </t>
  </si>
  <si>
    <t xml:space="preserve">Edición no contemplados en otra parte             </t>
  </si>
  <si>
    <t xml:space="preserve">Impresión de diarios y revistas                   </t>
  </si>
  <si>
    <t xml:space="preserve">Impresión excepto de diarios y revistas           </t>
  </si>
  <si>
    <t>Otros trabajos relacionados con la imprenta(lectro</t>
  </si>
  <si>
    <t>ACTIVIDAD</t>
  </si>
  <si>
    <t>TOTALES 2013</t>
  </si>
  <si>
    <t>Código</t>
  </si>
  <si>
    <t>Descripción</t>
  </si>
  <si>
    <t>Convenio</t>
  </si>
  <si>
    <t>Comunes</t>
  </si>
  <si>
    <t>TOTAL</t>
  </si>
  <si>
    <t>TRATAMIENTO GENERAL</t>
  </si>
  <si>
    <t>ALICUOTA REAL</t>
  </si>
  <si>
    <t>GASTO TRIBUTARIO IIBB</t>
  </si>
  <si>
    <t>GASTO TRIBUTARIO ADICIONAL</t>
  </si>
  <si>
    <t>Recaudacion provisoria a septiembre IIBB</t>
  </si>
  <si>
    <t>Recaudacion provisoria a septiembreADICIONAL</t>
  </si>
  <si>
    <t>RECAUDACION TOTAL PROVISORIA A SEP</t>
  </si>
  <si>
    <t>TOTAL GASTO TRIBUTARIO REAL DE SEPTIEMBRE</t>
  </si>
  <si>
    <t>TOTAL GASTO TRIBUTARIO EN % A SEPTIEMBRE</t>
  </si>
  <si>
    <t>( ajustar la recaudacion)</t>
  </si>
  <si>
    <t xml:space="preserve"> I REAL</t>
  </si>
  <si>
    <t>IMPUESTO</t>
  </si>
  <si>
    <t>GASTO TRIBUTARIO TOTAL EN ALICUOTAS DIFERENCIALES 2012</t>
  </si>
  <si>
    <t>GASTO TRIBUTARIO TOTAL EN ALICUOTAS DIFERENCIALES A SEP 2013</t>
  </si>
  <si>
    <t>GASTO TRIBUTARIO TOTAL EN ALICUOTAS DIFERENCIALES 2013</t>
  </si>
  <si>
    <t>total recaudacion año 2013</t>
  </si>
  <si>
    <t>total gs tributario 2013 en alic dif</t>
  </si>
  <si>
    <t>CODIGO ACTIVIDAD</t>
  </si>
  <si>
    <t>DESCRIPCION DE LA ACTIVDAD</t>
  </si>
  <si>
    <t>GT IIBB</t>
  </si>
  <si>
    <t>GT ADICIONAL 10%</t>
  </si>
  <si>
    <t xml:space="preserve">% DE RECAUDACION </t>
  </si>
  <si>
    <t>total gs tributario 2013 en adicional 10%</t>
  </si>
  <si>
    <t>CONCEPTO / PERÍODO</t>
  </si>
  <si>
    <t>INCENTIVO FISCAL LEY 6093</t>
  </si>
  <si>
    <t>INCENTIVO FISCAL LEY 7148</t>
  </si>
  <si>
    <t>MECENAZGO         LEY 5459</t>
  </si>
  <si>
    <t>CALL CENTER              LEY 6209</t>
  </si>
  <si>
    <t>PRO CHACO  LEY 6544</t>
  </si>
  <si>
    <t>SPONSOR Y TUT. DEP. LEY 6429</t>
  </si>
  <si>
    <t>CANTIDAD DE FIRMAS</t>
  </si>
  <si>
    <r>
      <t>INCENTIVO FISCAL – MECENAZGO – CALL CENTER – PRO CHACO - SPONSOR</t>
    </r>
    <r>
      <rPr>
        <b/>
        <sz val="10"/>
        <color indexed="8"/>
        <rFont val="Times New Roman"/>
        <family val="1"/>
      </rPr>
      <t>.</t>
    </r>
  </si>
  <si>
    <t>total gs tributario 2013 en Regimenes Especiales</t>
  </si>
  <si>
    <t>TOTAL %  GT S/ Rec. Total 2013</t>
  </si>
  <si>
    <t>% DE LA RECAUDACION</t>
  </si>
  <si>
    <t>* no incluye BI de convenio multilatera)</t>
  </si>
  <si>
    <t>TOTAL $ GT EN EL IMPUESTO SOBRE LOS INGRESOS BRUTOS</t>
  </si>
  <si>
    <t>GASTO TRIBUTARIO 2013 POR REGIMENES ESPECIALES EN EL IMPUESTO SOBRE LOS INGRESOS BRUTOS</t>
  </si>
  <si>
    <t>GASTO TRIBUTARIO 2013 POR ALICUOTA DIFERENCIAL EN EL IMPUESTO SOBRE LOS INGRESOS BRUTOS*</t>
  </si>
</sst>
</file>

<file path=xl/styles.xml><?xml version="1.0" encoding="utf-8"?>
<styleSheet xmlns="http://schemas.openxmlformats.org/spreadsheetml/2006/main">
  <numFmts count="10">
    <numFmt numFmtId="43" formatCode="_-* #,##0.00\ _€_-;\-* #,##0.00\ _€_-;_-* &quot;-&quot;??\ _€_-;_-@_-"/>
    <numFmt numFmtId="164" formatCode="_ &quot;$&quot;\ * #,##0.00_ ;_ &quot;$&quot;\ * \-#,##0.00_ ;_ &quot;$&quot;\ * &quot;-&quot;??_ ;_ @_ "/>
    <numFmt numFmtId="165" formatCode="_-* #,##0.000\ _€_-;\-* #,##0.000\ _€_-;_-* &quot;-&quot;???\ _€_-;_-@_-"/>
    <numFmt numFmtId="166" formatCode="[$$-2C0A]\ #,##0.00"/>
    <numFmt numFmtId="167" formatCode="[$$-2C0A]\ #,##0.00;[$$-2C0A]\ \-#,##0.00"/>
    <numFmt numFmtId="168" formatCode="0.000%"/>
    <numFmt numFmtId="169" formatCode="_ [$$-2C0A]\ * #,##0.00_ ;_ [$$-2C0A]\ * \-#,##0.00_ ;_ [$$-2C0A]\ * &quot;-&quot;??_ ;_ @_ "/>
    <numFmt numFmtId="170" formatCode="#,##0.000"/>
    <numFmt numFmtId="171" formatCode="#,##0.0000"/>
    <numFmt numFmtId="172" formatCode="0.0000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Bell MT"/>
      <family val="1"/>
    </font>
    <font>
      <b/>
      <sz val="10"/>
      <color indexed="8"/>
      <name val="Times New Roman"/>
      <family val="1"/>
    </font>
    <font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1" applyFont="1"/>
    <xf numFmtId="164" fontId="0" fillId="0" borderId="1" xfId="1" applyFont="1" applyBorder="1"/>
    <xf numFmtId="0" fontId="0" fillId="0" borderId="5" xfId="0" applyBorder="1"/>
    <xf numFmtId="0" fontId="0" fillId="0" borderId="7" xfId="0" applyBorder="1"/>
    <xf numFmtId="164" fontId="0" fillId="0" borderId="8" xfId="1" applyFont="1" applyBorder="1"/>
    <xf numFmtId="0" fontId="0" fillId="0" borderId="9" xfId="0" applyBorder="1"/>
    <xf numFmtId="0" fontId="0" fillId="0" borderId="6" xfId="0" applyBorder="1"/>
    <xf numFmtId="164" fontId="0" fillId="0" borderId="7" xfId="1" applyFont="1" applyBorder="1"/>
    <xf numFmtId="164" fontId="0" fillId="0" borderId="5" xfId="1" applyFont="1" applyBorder="1"/>
    <xf numFmtId="0" fontId="2" fillId="2" borderId="7" xfId="0" applyFont="1" applyFill="1" applyBorder="1"/>
    <xf numFmtId="0" fontId="2" fillId="2" borderId="9" xfId="0" applyFont="1" applyFill="1" applyBorder="1"/>
    <xf numFmtId="164" fontId="2" fillId="2" borderId="7" xfId="1" applyFont="1" applyFill="1" applyBorder="1"/>
    <xf numFmtId="164" fontId="2" fillId="2" borderId="8" xfId="1" applyFont="1" applyFill="1" applyBorder="1"/>
    <xf numFmtId="0" fontId="0" fillId="3" borderId="5" xfId="0" applyFill="1" applyBorder="1"/>
    <xf numFmtId="0" fontId="0" fillId="3" borderId="6" xfId="0" applyFill="1" applyBorder="1"/>
    <xf numFmtId="164" fontId="0" fillId="3" borderId="5" xfId="1" applyFont="1" applyFill="1" applyBorder="1"/>
    <xf numFmtId="164" fontId="0" fillId="3" borderId="1" xfId="1" applyFont="1" applyFill="1" applyBorder="1"/>
    <xf numFmtId="0" fontId="0" fillId="3" borderId="2" xfId="0" applyFill="1" applyBorder="1"/>
    <xf numFmtId="0" fontId="0" fillId="3" borderId="4" xfId="0" applyFill="1" applyBorder="1"/>
    <xf numFmtId="164" fontId="0" fillId="3" borderId="2" xfId="1" applyFont="1" applyFill="1" applyBorder="1"/>
    <xf numFmtId="164" fontId="0" fillId="3" borderId="3" xfId="1" applyFont="1" applyFill="1" applyBorder="1"/>
    <xf numFmtId="0" fontId="0" fillId="3" borderId="7" xfId="0" applyFill="1" applyBorder="1"/>
    <xf numFmtId="0" fontId="0" fillId="3" borderId="9" xfId="0" applyFill="1" applyBorder="1"/>
    <xf numFmtId="164" fontId="0" fillId="3" borderId="7" xfId="1" applyFont="1" applyFill="1" applyBorder="1"/>
    <xf numFmtId="164" fontId="0" fillId="3" borderId="8" xfId="1" applyFont="1" applyFill="1" applyBorder="1"/>
    <xf numFmtId="0" fontId="0" fillId="0" borderId="2" xfId="0" applyBorder="1"/>
    <xf numFmtId="0" fontId="0" fillId="0" borderId="4" xfId="0" applyBorder="1"/>
    <xf numFmtId="164" fontId="0" fillId="0" borderId="2" xfId="1" applyFont="1" applyBorder="1"/>
    <xf numFmtId="164" fontId="0" fillId="0" borderId="3" xfId="1" applyFont="1" applyBorder="1"/>
    <xf numFmtId="0" fontId="0" fillId="0" borderId="10" xfId="0" applyBorder="1"/>
    <xf numFmtId="0" fontId="0" fillId="0" borderId="11" xfId="0" applyBorder="1"/>
    <xf numFmtId="164" fontId="0" fillId="0" borderId="10" xfId="1" applyFont="1" applyBorder="1"/>
    <xf numFmtId="164" fontId="0" fillId="0" borderId="12" xfId="1" applyFont="1" applyBorder="1"/>
    <xf numFmtId="0" fontId="0" fillId="3" borderId="10" xfId="0" applyFill="1" applyBorder="1"/>
    <xf numFmtId="0" fontId="0" fillId="3" borderId="11" xfId="0" applyFill="1" applyBorder="1"/>
    <xf numFmtId="164" fontId="0" fillId="3" borderId="10" xfId="1" applyFont="1" applyFill="1" applyBorder="1"/>
    <xf numFmtId="164" fontId="0" fillId="3" borderId="12" xfId="1" applyFont="1" applyFill="1" applyBorder="1"/>
    <xf numFmtId="43" fontId="0" fillId="0" borderId="0" xfId="0" applyNumberFormat="1"/>
    <xf numFmtId="164" fontId="2" fillId="2" borderId="13" xfId="1" applyFont="1" applyFill="1" applyBorder="1"/>
    <xf numFmtId="164" fontId="3" fillId="3" borderId="14" xfId="1" applyFont="1" applyFill="1" applyBorder="1"/>
    <xf numFmtId="164" fontId="3" fillId="3" borderId="15" xfId="1" applyFont="1" applyFill="1" applyBorder="1"/>
    <xf numFmtId="164" fontId="3" fillId="3" borderId="13" xfId="1" applyFont="1" applyFill="1" applyBorder="1"/>
    <xf numFmtId="164" fontId="3" fillId="0" borderId="14" xfId="1" applyFont="1" applyBorder="1"/>
    <xf numFmtId="164" fontId="3" fillId="0" borderId="15" xfId="1" applyFont="1" applyBorder="1"/>
    <xf numFmtId="164" fontId="3" fillId="0" borderId="13" xfId="1" applyFont="1" applyBorder="1"/>
    <xf numFmtId="164" fontId="3" fillId="0" borderId="16" xfId="1" applyFont="1" applyBorder="1"/>
    <xf numFmtId="164" fontId="3" fillId="3" borderId="16" xfId="1" applyFont="1" applyFill="1" applyBorder="1"/>
    <xf numFmtId="164" fontId="2" fillId="2" borderId="1" xfId="1" applyFont="1" applyFill="1" applyBorder="1" applyAlignment="1">
      <alignment horizontal="center" wrapText="1"/>
    </xf>
    <xf numFmtId="164" fontId="2" fillId="2" borderId="1" xfId="1" applyFont="1" applyFill="1" applyBorder="1" applyAlignment="1">
      <alignment wrapText="1"/>
    </xf>
    <xf numFmtId="164" fontId="2" fillId="2" borderId="1" xfId="1" applyFont="1" applyFill="1" applyBorder="1"/>
    <xf numFmtId="0" fontId="0" fillId="0" borderId="1" xfId="0" applyBorder="1"/>
    <xf numFmtId="43" fontId="0" fillId="0" borderId="1" xfId="0" applyNumberFormat="1" applyBorder="1"/>
    <xf numFmtId="0" fontId="3" fillId="4" borderId="1" xfId="0" applyFont="1" applyFill="1" applyBorder="1" applyAlignment="1">
      <alignment wrapText="1"/>
    </xf>
    <xf numFmtId="164" fontId="4" fillId="0" borderId="0" xfId="1" applyFont="1"/>
    <xf numFmtId="0" fontId="0" fillId="5" borderId="2" xfId="0" applyFill="1" applyBorder="1"/>
    <xf numFmtId="0" fontId="0" fillId="5" borderId="0" xfId="0" applyFill="1"/>
    <xf numFmtId="0" fontId="0" fillId="5" borderId="5" xfId="0" applyFill="1" applyBorder="1"/>
    <xf numFmtId="0" fontId="0" fillId="5" borderId="7" xfId="0" applyFill="1" applyBorder="1"/>
    <xf numFmtId="0" fontId="0" fillId="5" borderId="10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3" xfId="0" applyFill="1" applyBorder="1"/>
    <xf numFmtId="0" fontId="0" fillId="5" borderId="16" xfId="0" applyFill="1" applyBorder="1"/>
    <xf numFmtId="0" fontId="3" fillId="4" borderId="17" xfId="0" applyFont="1" applyFill="1" applyBorder="1" applyAlignment="1">
      <alignment wrapText="1"/>
    </xf>
    <xf numFmtId="166" fontId="0" fillId="6" borderId="1" xfId="1" applyNumberFormat="1" applyFont="1" applyFill="1" applyBorder="1"/>
    <xf numFmtId="166" fontId="0" fillId="6" borderId="1" xfId="0" applyNumberFormat="1" applyFill="1" applyBorder="1"/>
    <xf numFmtId="166" fontId="3" fillId="6" borderId="1" xfId="0" applyNumberFormat="1" applyFont="1" applyFill="1" applyBorder="1"/>
    <xf numFmtId="167" fontId="0" fillId="4" borderId="1" xfId="0" applyNumberFormat="1" applyFill="1" applyBorder="1"/>
    <xf numFmtId="167" fontId="3" fillId="6" borderId="1" xfId="0" applyNumberFormat="1" applyFont="1" applyFill="1" applyBorder="1"/>
    <xf numFmtId="164" fontId="0" fillId="0" borderId="18" xfId="1" applyFont="1" applyBorder="1"/>
    <xf numFmtId="0" fontId="0" fillId="0" borderId="19" xfId="0" applyBorder="1"/>
    <xf numFmtId="164" fontId="0" fillId="0" borderId="20" xfId="1" applyFont="1" applyBorder="1"/>
    <xf numFmtId="0" fontId="0" fillId="0" borderId="21" xfId="0" applyBorder="1"/>
    <xf numFmtId="164" fontId="4" fillId="0" borderId="20" xfId="1" applyFont="1" applyBorder="1"/>
    <xf numFmtId="164" fontId="0" fillId="0" borderId="22" xfId="1" applyFont="1" applyBorder="1"/>
    <xf numFmtId="0" fontId="0" fillId="0" borderId="23" xfId="0" applyBorder="1"/>
    <xf numFmtId="43" fontId="0" fillId="0" borderId="17" xfId="0" applyNumberFormat="1" applyBorder="1"/>
    <xf numFmtId="43" fontId="0" fillId="0" borderId="24" xfId="0" applyNumberFormat="1" applyBorder="1"/>
    <xf numFmtId="43" fontId="4" fillId="0" borderId="24" xfId="0" applyNumberFormat="1" applyFont="1" applyBorder="1"/>
    <xf numFmtId="165" fontId="0" fillId="0" borderId="25" xfId="0" applyNumberFormat="1" applyBorder="1"/>
    <xf numFmtId="0" fontId="0" fillId="5" borderId="26" xfId="0" applyFill="1" applyBorder="1"/>
    <xf numFmtId="0" fontId="0" fillId="5" borderId="22" xfId="0" applyFill="1" applyBorder="1"/>
    <xf numFmtId="0" fontId="0" fillId="5" borderId="32" xfId="0" applyFill="1" applyBorder="1"/>
    <xf numFmtId="0" fontId="0" fillId="5" borderId="18" xfId="0" applyFill="1" applyBorder="1"/>
    <xf numFmtId="164" fontId="3" fillId="5" borderId="0" xfId="1" applyFont="1" applyFill="1"/>
    <xf numFmtId="0" fontId="9" fillId="5" borderId="0" xfId="0" applyFont="1" applyFill="1"/>
    <xf numFmtId="0" fontId="3" fillId="5" borderId="2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0" fillId="5" borderId="27" xfId="0" applyFill="1" applyBorder="1"/>
    <xf numFmtId="0" fontId="0" fillId="5" borderId="28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8" fontId="0" fillId="5" borderId="0" xfId="0" applyNumberFormat="1" applyFill="1" applyBorder="1"/>
    <xf numFmtId="0" fontId="10" fillId="5" borderId="0" xfId="0" applyFont="1" applyFill="1" applyAlignment="1"/>
    <xf numFmtId="0" fontId="5" fillId="5" borderId="0" xfId="0" applyFont="1" applyFill="1" applyAlignment="1"/>
    <xf numFmtId="0" fontId="0" fillId="5" borderId="0" xfId="0" applyFill="1" applyAlignment="1">
      <alignment horizontal="center" vertical="center" wrapText="1"/>
    </xf>
    <xf numFmtId="3" fontId="7" fillId="5" borderId="39" xfId="0" applyNumberFormat="1" applyFont="1" applyFill="1" applyBorder="1" applyAlignment="1">
      <alignment horizontal="center" vertical="center"/>
    </xf>
    <xf numFmtId="0" fontId="0" fillId="5" borderId="33" xfId="0" applyFill="1" applyBorder="1"/>
    <xf numFmtId="4" fontId="7" fillId="5" borderId="34" xfId="0" applyNumberFormat="1" applyFont="1" applyFill="1" applyBorder="1"/>
    <xf numFmtId="164" fontId="4" fillId="5" borderId="0" xfId="1" applyFont="1" applyFill="1"/>
    <xf numFmtId="0" fontId="4" fillId="5" borderId="0" xfId="0" applyFont="1" applyFill="1"/>
    <xf numFmtId="168" fontId="4" fillId="5" borderId="0" xfId="2" applyNumberFormat="1" applyFont="1" applyFill="1" applyBorder="1"/>
    <xf numFmtId="0" fontId="3" fillId="7" borderId="27" xfId="0" applyFont="1" applyFill="1" applyBorder="1" applyAlignment="1">
      <alignment horizontal="center" wrapText="1"/>
    </xf>
    <xf numFmtId="164" fontId="0" fillId="7" borderId="30" xfId="1" applyFont="1" applyFill="1" applyBorder="1"/>
    <xf numFmtId="0" fontId="3" fillId="8" borderId="29" xfId="0" applyFont="1" applyFill="1" applyBorder="1" applyAlignment="1">
      <alignment horizontal="center" wrapText="1"/>
    </xf>
    <xf numFmtId="164" fontId="0" fillId="8" borderId="30" xfId="1" applyFont="1" applyFill="1" applyBorder="1"/>
    <xf numFmtId="164" fontId="0" fillId="8" borderId="28" xfId="0" applyNumberFormat="1" applyFill="1" applyBorder="1"/>
    <xf numFmtId="0" fontId="3" fillId="7" borderId="28" xfId="0" applyFont="1" applyFill="1" applyBorder="1" applyAlignment="1">
      <alignment wrapText="1"/>
    </xf>
    <xf numFmtId="0" fontId="3" fillId="8" borderId="27" xfId="0" applyFont="1" applyFill="1" applyBorder="1" applyAlignment="1">
      <alignment horizontal="center" wrapText="1"/>
    </xf>
    <xf numFmtId="164" fontId="0" fillId="7" borderId="27" xfId="0" applyNumberFormat="1" applyFill="1" applyBorder="1"/>
    <xf numFmtId="169" fontId="6" fillId="9" borderId="3" xfId="0" applyNumberFormat="1" applyFont="1" applyFill="1" applyBorder="1"/>
    <xf numFmtId="169" fontId="6" fillId="9" borderId="1" xfId="0" applyNumberFormat="1" applyFont="1" applyFill="1" applyBorder="1"/>
    <xf numFmtId="169" fontId="6" fillId="9" borderId="8" xfId="0" applyNumberFormat="1" applyFont="1" applyFill="1" applyBorder="1"/>
    <xf numFmtId="4" fontId="7" fillId="9" borderId="39" xfId="0" applyNumberFormat="1" applyFont="1" applyFill="1" applyBorder="1"/>
    <xf numFmtId="169" fontId="6" fillId="6" borderId="3" xfId="0" applyNumberFormat="1" applyFont="1" applyFill="1" applyBorder="1"/>
    <xf numFmtId="169" fontId="6" fillId="6" borderId="1" xfId="0" applyNumberFormat="1" applyFont="1" applyFill="1" applyBorder="1"/>
    <xf numFmtId="169" fontId="6" fillId="6" borderId="8" xfId="0" applyNumberFormat="1" applyFont="1" applyFill="1" applyBorder="1"/>
    <xf numFmtId="4" fontId="7" fillId="6" borderId="39" xfId="0" applyNumberFormat="1" applyFont="1" applyFill="1" applyBorder="1"/>
    <xf numFmtId="169" fontId="6" fillId="4" borderId="2" xfId="0" applyNumberFormat="1" applyFont="1" applyFill="1" applyBorder="1"/>
    <xf numFmtId="169" fontId="6" fillId="4" borderId="3" xfId="0" applyNumberFormat="1" applyFont="1" applyFill="1" applyBorder="1"/>
    <xf numFmtId="169" fontId="6" fillId="4" borderId="5" xfId="0" applyNumberFormat="1" applyFont="1" applyFill="1" applyBorder="1"/>
    <xf numFmtId="169" fontId="6" fillId="4" borderId="1" xfId="0" applyNumberFormat="1" applyFont="1" applyFill="1" applyBorder="1"/>
    <xf numFmtId="169" fontId="6" fillId="4" borderId="7" xfId="0" applyNumberFormat="1" applyFont="1" applyFill="1" applyBorder="1"/>
    <xf numFmtId="169" fontId="6" fillId="4" borderId="8" xfId="0" applyNumberFormat="1" applyFont="1" applyFill="1" applyBorder="1"/>
    <xf numFmtId="4" fontId="7" fillId="4" borderId="38" xfId="0" applyNumberFormat="1" applyFont="1" applyFill="1" applyBorder="1"/>
    <xf numFmtId="4" fontId="7" fillId="4" borderId="39" xfId="0" applyNumberFormat="1" applyFont="1" applyFill="1" applyBorder="1"/>
    <xf numFmtId="0" fontId="11" fillId="5" borderId="10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17" fontId="12" fillId="5" borderId="36" xfId="0" applyNumberFormat="1" applyFont="1" applyFill="1" applyBorder="1" applyAlignment="1">
      <alignment horizontal="center"/>
    </xf>
    <xf numFmtId="17" fontId="12" fillId="5" borderId="37" xfId="0" applyNumberFormat="1" applyFont="1" applyFill="1" applyBorder="1" applyAlignment="1">
      <alignment horizontal="center"/>
    </xf>
    <xf numFmtId="170" fontId="7" fillId="4" borderId="40" xfId="0" applyNumberFormat="1" applyFont="1" applyFill="1" applyBorder="1"/>
    <xf numFmtId="171" fontId="7" fillId="4" borderId="40" xfId="0" applyNumberFormat="1" applyFont="1" applyFill="1" applyBorder="1"/>
    <xf numFmtId="170" fontId="0" fillId="5" borderId="0" xfId="0" applyNumberFormat="1" applyFill="1"/>
    <xf numFmtId="43" fontId="0" fillId="5" borderId="0" xfId="3" applyFont="1" applyFill="1"/>
    <xf numFmtId="172" fontId="0" fillId="7" borderId="31" xfId="2" applyNumberFormat="1" applyFont="1" applyFill="1" applyBorder="1"/>
    <xf numFmtId="172" fontId="0" fillId="7" borderId="29" xfId="0" applyNumberFormat="1" applyFill="1" applyBorder="1"/>
    <xf numFmtId="172" fontId="0" fillId="8" borderId="31" xfId="2" applyNumberFormat="1" applyFont="1" applyFill="1" applyBorder="1"/>
    <xf numFmtId="172" fontId="0" fillId="8" borderId="29" xfId="0" applyNumberFormat="1" applyFill="1" applyBorder="1"/>
    <xf numFmtId="172" fontId="0" fillId="5" borderId="0" xfId="0" applyNumberFormat="1" applyFill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C1" workbookViewId="0">
      <selection activeCell="D16" sqref="D16"/>
    </sheetView>
  </sheetViews>
  <sheetFormatPr baseColWidth="10" defaultRowHeight="15"/>
  <cols>
    <col min="1" max="1" width="7" bestFit="1" customWidth="1"/>
    <col min="2" max="2" width="50.140625" bestFit="1" customWidth="1"/>
    <col min="3" max="3" width="21.7109375" style="1" customWidth="1"/>
    <col min="4" max="5" width="16.140625" style="1" bestFit="1" customWidth="1"/>
    <col min="6" max="6" width="21.140625" customWidth="1"/>
    <col min="7" max="7" width="18.85546875" customWidth="1"/>
    <col min="8" max="8" width="18.28515625" bestFit="1" customWidth="1"/>
    <col min="9" max="10" width="16.7109375" bestFit="1" customWidth="1"/>
    <col min="11" max="11" width="16.42578125" customWidth="1"/>
    <col min="12" max="12" width="22.5703125" customWidth="1"/>
  </cols>
  <sheetData>
    <row r="1" spans="1:12">
      <c r="A1" s="70" t="s">
        <v>40</v>
      </c>
      <c r="B1" s="71"/>
      <c r="C1" s="77">
        <v>1019190560</v>
      </c>
      <c r="D1" t="s">
        <v>45</v>
      </c>
    </row>
    <row r="2" spans="1:12">
      <c r="A2" s="72" t="s">
        <v>41</v>
      </c>
      <c r="B2" s="73"/>
      <c r="C2" s="78">
        <f>C1*10/100</f>
        <v>101919056</v>
      </c>
    </row>
    <row r="3" spans="1:12" ht="15.75">
      <c r="A3" s="74" t="s">
        <v>42</v>
      </c>
      <c r="B3" s="73"/>
      <c r="C3" s="79">
        <f>C1+C2</f>
        <v>1121109616</v>
      </c>
      <c r="D3" s="54"/>
      <c r="E3" s="54"/>
      <c r="G3" s="38"/>
    </row>
    <row r="4" spans="1:12">
      <c r="A4" s="72" t="s">
        <v>43</v>
      </c>
      <c r="B4" s="73"/>
      <c r="C4" s="78">
        <f>L39</f>
        <v>28067403.851080004</v>
      </c>
    </row>
    <row r="5" spans="1:12">
      <c r="A5" s="75" t="s">
        <v>44</v>
      </c>
      <c r="B5" s="76"/>
      <c r="C5" s="80">
        <f>C4*100/C3</f>
        <v>2.5035378744873777</v>
      </c>
    </row>
    <row r="6" spans="1:12" ht="15.75" thickBot="1"/>
    <row r="7" spans="1:12">
      <c r="A7" s="142" t="s">
        <v>29</v>
      </c>
      <c r="B7" s="143"/>
      <c r="C7" s="144" t="s">
        <v>30</v>
      </c>
      <c r="D7" s="145"/>
      <c r="E7" s="146"/>
    </row>
    <row r="8" spans="1:12" ht="45.75" customHeight="1" thickBot="1">
      <c r="A8" s="10" t="s">
        <v>31</v>
      </c>
      <c r="B8" s="11" t="s">
        <v>32</v>
      </c>
      <c r="C8" s="12" t="s">
        <v>34</v>
      </c>
      <c r="D8" s="13" t="s">
        <v>33</v>
      </c>
      <c r="E8" s="39" t="s">
        <v>35</v>
      </c>
      <c r="F8" s="48" t="s">
        <v>36</v>
      </c>
      <c r="G8" s="49" t="s">
        <v>37</v>
      </c>
      <c r="H8" s="50" t="s">
        <v>47</v>
      </c>
      <c r="I8" s="50" t="s">
        <v>46</v>
      </c>
      <c r="J8" s="49" t="s">
        <v>38</v>
      </c>
      <c r="K8" s="49" t="s">
        <v>39</v>
      </c>
      <c r="L8" s="53" t="s">
        <v>50</v>
      </c>
    </row>
    <row r="9" spans="1:12">
      <c r="A9" s="18">
        <v>221100</v>
      </c>
      <c r="B9" s="19" t="s">
        <v>22</v>
      </c>
      <c r="C9" s="20">
        <v>80600</v>
      </c>
      <c r="D9" s="21">
        <v>9165178.8800000008</v>
      </c>
      <c r="E9" s="40">
        <v>9245778.8800000008</v>
      </c>
      <c r="F9" s="51">
        <v>3</v>
      </c>
      <c r="G9" s="51">
        <v>0</v>
      </c>
      <c r="H9" s="52">
        <f>E9*F9/100</f>
        <v>277373.3664</v>
      </c>
      <c r="I9" s="52">
        <f>E9*G9/100</f>
        <v>0</v>
      </c>
      <c r="J9" s="52">
        <f>H9-I9</f>
        <v>277373.3664</v>
      </c>
      <c r="K9" s="52">
        <f>J9*10/100</f>
        <v>27737.336639999998</v>
      </c>
      <c r="L9" s="68">
        <f>J9+K9</f>
        <v>305110.70303999999</v>
      </c>
    </row>
    <row r="10" spans="1:12">
      <c r="A10" s="14">
        <v>221200</v>
      </c>
      <c r="B10" s="15" t="s">
        <v>23</v>
      </c>
      <c r="C10" s="16">
        <v>1062117.73</v>
      </c>
      <c r="D10" s="17">
        <v>43273323.539999999</v>
      </c>
      <c r="E10" s="41">
        <v>44335441.270000003</v>
      </c>
      <c r="F10" s="51">
        <v>3</v>
      </c>
      <c r="G10" s="51">
        <v>0</v>
      </c>
      <c r="H10" s="52">
        <f t="shared" ref="H10:H39" si="0">E10*F10/100</f>
        <v>1330063.2381</v>
      </c>
      <c r="I10" s="52">
        <f t="shared" ref="I10:I39" si="1">E10*G10/100</f>
        <v>0</v>
      </c>
      <c r="J10" s="52">
        <f t="shared" ref="J10:J39" si="2">H10-I10</f>
        <v>1330063.2381</v>
      </c>
      <c r="K10" s="52">
        <f t="shared" ref="K10:K38" si="3">J10*10/100</f>
        <v>133006.32381</v>
      </c>
      <c r="L10" s="68">
        <f t="shared" ref="L10:L38" si="4">J10+K10</f>
        <v>1463069.5619099999</v>
      </c>
    </row>
    <row r="11" spans="1:12">
      <c r="A11" s="14">
        <v>221300</v>
      </c>
      <c r="B11" s="15" t="s">
        <v>24</v>
      </c>
      <c r="C11" s="16">
        <v>74316.320000000007</v>
      </c>
      <c r="D11" s="17">
        <v>77366.58</v>
      </c>
      <c r="E11" s="41">
        <v>151682.9</v>
      </c>
      <c r="F11" s="51">
        <v>3</v>
      </c>
      <c r="G11" s="51">
        <v>0</v>
      </c>
      <c r="H11" s="52">
        <f t="shared" si="0"/>
        <v>4550.4869999999992</v>
      </c>
      <c r="I11" s="52">
        <f t="shared" si="1"/>
        <v>0</v>
      </c>
      <c r="J11" s="52">
        <f t="shared" si="2"/>
        <v>4550.4869999999992</v>
      </c>
      <c r="K11" s="52">
        <f t="shared" si="3"/>
        <v>455.04869999999994</v>
      </c>
      <c r="L11" s="68">
        <f t="shared" si="4"/>
        <v>5005.5356999999995</v>
      </c>
    </row>
    <row r="12" spans="1:12" ht="15.75" thickBot="1">
      <c r="A12" s="22">
        <v>221900</v>
      </c>
      <c r="B12" s="23" t="s">
        <v>25</v>
      </c>
      <c r="C12" s="24">
        <v>166620.6</v>
      </c>
      <c r="D12" s="25">
        <v>18337.96</v>
      </c>
      <c r="E12" s="42">
        <v>184958.56</v>
      </c>
      <c r="F12" s="51">
        <v>3</v>
      </c>
      <c r="G12" s="51">
        <v>0</v>
      </c>
      <c r="H12" s="52">
        <f t="shared" si="0"/>
        <v>5548.7567999999992</v>
      </c>
      <c r="I12" s="52">
        <f t="shared" si="1"/>
        <v>0</v>
      </c>
      <c r="J12" s="52">
        <f t="shared" si="2"/>
        <v>5548.7567999999992</v>
      </c>
      <c r="K12" s="52">
        <f t="shared" si="3"/>
        <v>554.87567999999987</v>
      </c>
      <c r="L12" s="68">
        <f t="shared" si="4"/>
        <v>6103.6324799999993</v>
      </c>
    </row>
    <row r="13" spans="1:12">
      <c r="A13" s="26">
        <v>222100</v>
      </c>
      <c r="B13" s="27" t="s">
        <v>26</v>
      </c>
      <c r="C13" s="28">
        <v>970266.99</v>
      </c>
      <c r="D13" s="29">
        <v>7130258.9100000001</v>
      </c>
      <c r="E13" s="43">
        <v>8100525.9000000004</v>
      </c>
      <c r="F13" s="51">
        <v>3.5</v>
      </c>
      <c r="G13" s="51">
        <v>0</v>
      </c>
      <c r="H13" s="52">
        <f t="shared" si="0"/>
        <v>283518.40650000004</v>
      </c>
      <c r="I13" s="52">
        <f t="shared" si="1"/>
        <v>0</v>
      </c>
      <c r="J13" s="52">
        <f t="shared" si="2"/>
        <v>283518.40650000004</v>
      </c>
      <c r="K13" s="52">
        <f t="shared" si="3"/>
        <v>28351.840650000006</v>
      </c>
      <c r="L13" s="68">
        <f t="shared" si="4"/>
        <v>311870.24715000007</v>
      </c>
    </row>
    <row r="14" spans="1:12">
      <c r="A14" s="3">
        <v>222109</v>
      </c>
      <c r="B14" s="7" t="s">
        <v>27</v>
      </c>
      <c r="C14" s="9">
        <v>1771409.23</v>
      </c>
      <c r="D14" s="2">
        <v>0</v>
      </c>
      <c r="E14" s="44">
        <v>1771409.23</v>
      </c>
      <c r="F14" s="51">
        <v>3.5</v>
      </c>
      <c r="G14" s="51">
        <v>0</v>
      </c>
      <c r="H14" s="52">
        <f t="shared" si="0"/>
        <v>61999.323049999999</v>
      </c>
      <c r="I14" s="52">
        <f t="shared" si="1"/>
        <v>0</v>
      </c>
      <c r="J14" s="52">
        <f t="shared" si="2"/>
        <v>61999.323049999999</v>
      </c>
      <c r="K14" s="52">
        <f t="shared" si="3"/>
        <v>6199.9323049999994</v>
      </c>
      <c r="L14" s="68">
        <f t="shared" si="4"/>
        <v>68199.255355000001</v>
      </c>
    </row>
    <row r="15" spans="1:12" ht="15.75" thickBot="1">
      <c r="A15" s="4">
        <v>222115</v>
      </c>
      <c r="B15" s="6" t="s">
        <v>28</v>
      </c>
      <c r="C15" s="8">
        <v>274863.71000000002</v>
      </c>
      <c r="D15" s="5">
        <v>0</v>
      </c>
      <c r="E15" s="45">
        <v>274863.71000000002</v>
      </c>
      <c r="F15" s="51">
        <v>3.5</v>
      </c>
      <c r="G15" s="51">
        <v>0</v>
      </c>
      <c r="H15" s="52">
        <f t="shared" si="0"/>
        <v>9620.2298500000015</v>
      </c>
      <c r="I15" s="52">
        <f t="shared" si="1"/>
        <v>0</v>
      </c>
      <c r="J15" s="52">
        <f t="shared" si="2"/>
        <v>9620.2298500000015</v>
      </c>
      <c r="K15" s="52">
        <f t="shared" si="3"/>
        <v>962.02298500000018</v>
      </c>
      <c r="L15" s="68">
        <f t="shared" si="4"/>
        <v>10582.252835000001</v>
      </c>
    </row>
    <row r="16" spans="1:12">
      <c r="A16" s="18">
        <v>401110</v>
      </c>
      <c r="B16" s="19" t="s">
        <v>13</v>
      </c>
      <c r="C16" s="20">
        <v>0</v>
      </c>
      <c r="D16" s="21">
        <v>21014027.559999999</v>
      </c>
      <c r="E16" s="40">
        <v>21014027.559999999</v>
      </c>
      <c r="F16" s="51">
        <v>3</v>
      </c>
      <c r="G16" s="51">
        <v>0</v>
      </c>
      <c r="H16" s="52">
        <f t="shared" si="0"/>
        <v>630420.82679999992</v>
      </c>
      <c r="I16" s="52">
        <f t="shared" si="1"/>
        <v>0</v>
      </c>
      <c r="J16" s="52">
        <f t="shared" si="2"/>
        <v>630420.82679999992</v>
      </c>
      <c r="K16" s="52">
        <f t="shared" si="3"/>
        <v>63042.082679999992</v>
      </c>
      <c r="L16" s="68">
        <f t="shared" si="4"/>
        <v>693462.90947999991</v>
      </c>
    </row>
    <row r="17" spans="1:12">
      <c r="A17" s="14">
        <v>401120</v>
      </c>
      <c r="B17" s="15" t="s">
        <v>14</v>
      </c>
      <c r="C17" s="16">
        <v>0</v>
      </c>
      <c r="D17" s="17">
        <v>0</v>
      </c>
      <c r="E17" s="41">
        <v>0</v>
      </c>
      <c r="F17" s="51">
        <v>3</v>
      </c>
      <c r="G17" s="51">
        <v>0</v>
      </c>
      <c r="H17" s="52">
        <f t="shared" si="0"/>
        <v>0</v>
      </c>
      <c r="I17" s="52">
        <f t="shared" si="1"/>
        <v>0</v>
      </c>
      <c r="J17" s="52">
        <f t="shared" si="2"/>
        <v>0</v>
      </c>
      <c r="K17" s="52">
        <f t="shared" si="3"/>
        <v>0</v>
      </c>
      <c r="L17" s="68">
        <f t="shared" si="4"/>
        <v>0</v>
      </c>
    </row>
    <row r="18" spans="1:12">
      <c r="A18" s="14">
        <v>401130</v>
      </c>
      <c r="B18" s="15" t="s">
        <v>15</v>
      </c>
      <c r="C18" s="16">
        <v>0</v>
      </c>
      <c r="D18" s="17">
        <v>0</v>
      </c>
      <c r="E18" s="41">
        <v>0</v>
      </c>
      <c r="F18" s="51">
        <v>3</v>
      </c>
      <c r="G18" s="51">
        <v>0</v>
      </c>
      <c r="H18" s="52">
        <f t="shared" si="0"/>
        <v>0</v>
      </c>
      <c r="I18" s="52">
        <f t="shared" si="1"/>
        <v>0</v>
      </c>
      <c r="J18" s="52">
        <f t="shared" si="2"/>
        <v>0</v>
      </c>
      <c r="K18" s="52">
        <f t="shared" si="3"/>
        <v>0</v>
      </c>
      <c r="L18" s="68">
        <f t="shared" si="4"/>
        <v>0</v>
      </c>
    </row>
    <row r="19" spans="1:12" ht="15.75" thickBot="1">
      <c r="A19" s="22">
        <v>401190</v>
      </c>
      <c r="B19" s="23" t="s">
        <v>16</v>
      </c>
      <c r="C19" s="24">
        <v>0</v>
      </c>
      <c r="D19" s="25">
        <v>20650516</v>
      </c>
      <c r="E19" s="42">
        <v>20650516</v>
      </c>
      <c r="F19" s="51">
        <v>3</v>
      </c>
      <c r="G19" s="51">
        <v>0</v>
      </c>
      <c r="H19" s="52">
        <f t="shared" si="0"/>
        <v>619515.48</v>
      </c>
      <c r="I19" s="52">
        <f t="shared" si="1"/>
        <v>0</v>
      </c>
      <c r="J19" s="52">
        <f t="shared" si="2"/>
        <v>619515.48</v>
      </c>
      <c r="K19" s="52">
        <f t="shared" si="3"/>
        <v>61951.547999999995</v>
      </c>
      <c r="L19" s="68">
        <f t="shared" si="4"/>
        <v>681467.02799999993</v>
      </c>
    </row>
    <row r="20" spans="1:12">
      <c r="A20" s="26">
        <v>402001</v>
      </c>
      <c r="B20" s="27" t="s">
        <v>17</v>
      </c>
      <c r="C20" s="28">
        <v>0</v>
      </c>
      <c r="D20" s="29">
        <v>0</v>
      </c>
      <c r="E20" s="43">
        <v>0</v>
      </c>
      <c r="F20" s="51">
        <v>3.5</v>
      </c>
      <c r="G20" s="51">
        <v>0.9</v>
      </c>
      <c r="H20" s="52">
        <f t="shared" si="0"/>
        <v>0</v>
      </c>
      <c r="I20" s="52">
        <f t="shared" si="1"/>
        <v>0</v>
      </c>
      <c r="J20" s="52">
        <f t="shared" si="2"/>
        <v>0</v>
      </c>
      <c r="K20" s="52">
        <f t="shared" si="3"/>
        <v>0</v>
      </c>
      <c r="L20" s="68">
        <f t="shared" si="4"/>
        <v>0</v>
      </c>
    </row>
    <row r="21" spans="1:12">
      <c r="A21" s="3">
        <v>402010</v>
      </c>
      <c r="B21" s="7" t="s">
        <v>18</v>
      </c>
      <c r="C21" s="9">
        <v>0</v>
      </c>
      <c r="D21" s="2">
        <v>0</v>
      </c>
      <c r="E21" s="44">
        <v>0</v>
      </c>
      <c r="F21" s="51">
        <v>3.5</v>
      </c>
      <c r="G21" s="51">
        <v>1.5</v>
      </c>
      <c r="H21" s="52">
        <f t="shared" si="0"/>
        <v>0</v>
      </c>
      <c r="I21" s="52">
        <f t="shared" si="1"/>
        <v>0</v>
      </c>
      <c r="J21" s="52">
        <f t="shared" si="2"/>
        <v>0</v>
      </c>
      <c r="K21" s="52">
        <f t="shared" si="3"/>
        <v>0</v>
      </c>
      <c r="L21" s="68">
        <f t="shared" si="4"/>
        <v>0</v>
      </c>
    </row>
    <row r="22" spans="1:12" ht="15.75" thickBot="1">
      <c r="A22" s="4">
        <v>402020</v>
      </c>
      <c r="B22" s="6" t="s">
        <v>19</v>
      </c>
      <c r="C22" s="8">
        <v>0</v>
      </c>
      <c r="D22" s="5">
        <v>0</v>
      </c>
      <c r="E22" s="45">
        <v>0</v>
      </c>
      <c r="F22" s="51">
        <v>3.5</v>
      </c>
      <c r="G22" s="51">
        <v>2</v>
      </c>
      <c r="H22" s="52">
        <f t="shared" si="0"/>
        <v>0</v>
      </c>
      <c r="I22" s="52">
        <f t="shared" si="1"/>
        <v>0</v>
      </c>
      <c r="J22" s="52">
        <f t="shared" si="2"/>
        <v>0</v>
      </c>
      <c r="K22" s="52">
        <f t="shared" si="3"/>
        <v>0</v>
      </c>
      <c r="L22" s="68">
        <f t="shared" si="4"/>
        <v>0</v>
      </c>
    </row>
    <row r="23" spans="1:12">
      <c r="A23" s="18">
        <v>410010</v>
      </c>
      <c r="B23" s="19" t="s">
        <v>20</v>
      </c>
      <c r="C23" s="20">
        <v>9325</v>
      </c>
      <c r="D23" s="21">
        <v>0</v>
      </c>
      <c r="E23" s="40">
        <v>9325</v>
      </c>
      <c r="F23" s="51">
        <v>3</v>
      </c>
      <c r="G23" s="51">
        <v>0</v>
      </c>
      <c r="H23" s="52">
        <f t="shared" si="0"/>
        <v>279.75</v>
      </c>
      <c r="I23" s="52">
        <f t="shared" si="1"/>
        <v>0</v>
      </c>
      <c r="J23" s="52">
        <f t="shared" si="2"/>
        <v>279.75</v>
      </c>
      <c r="K23" s="52">
        <f t="shared" si="3"/>
        <v>27.975000000000001</v>
      </c>
      <c r="L23" s="68">
        <f t="shared" si="4"/>
        <v>307.72500000000002</v>
      </c>
    </row>
    <row r="24" spans="1:12" ht="15.75" thickBot="1">
      <c r="A24" s="22">
        <v>410020</v>
      </c>
      <c r="B24" s="23" t="s">
        <v>20</v>
      </c>
      <c r="C24" s="24">
        <v>242318.68</v>
      </c>
      <c r="D24" s="25">
        <v>303588.11</v>
      </c>
      <c r="E24" s="42">
        <v>545906.79</v>
      </c>
      <c r="F24" s="51">
        <v>3</v>
      </c>
      <c r="G24" s="51">
        <v>0</v>
      </c>
      <c r="H24" s="52">
        <f t="shared" si="0"/>
        <v>16377.203700000002</v>
      </c>
      <c r="I24" s="52">
        <f t="shared" si="1"/>
        <v>0</v>
      </c>
      <c r="J24" s="52">
        <f t="shared" si="2"/>
        <v>16377.203700000002</v>
      </c>
      <c r="K24" s="52">
        <f t="shared" si="3"/>
        <v>1637.72037</v>
      </c>
      <c r="L24" s="68">
        <f t="shared" si="4"/>
        <v>18014.924070000001</v>
      </c>
    </row>
    <row r="25" spans="1:12" ht="15.75" thickBot="1">
      <c r="A25" s="30">
        <v>513210</v>
      </c>
      <c r="B25" s="31" t="s">
        <v>8</v>
      </c>
      <c r="C25" s="32">
        <v>2690242.91</v>
      </c>
      <c r="D25" s="33">
        <v>23993840.75</v>
      </c>
      <c r="E25" s="46">
        <v>26684083.66</v>
      </c>
      <c r="F25" s="51">
        <v>3</v>
      </c>
      <c r="G25" s="51">
        <v>0</v>
      </c>
      <c r="H25" s="52">
        <f t="shared" si="0"/>
        <v>800522.5098</v>
      </c>
      <c r="I25" s="52">
        <f t="shared" si="1"/>
        <v>0</v>
      </c>
      <c r="J25" s="52">
        <f t="shared" si="2"/>
        <v>800522.5098</v>
      </c>
      <c r="K25" s="52">
        <f t="shared" si="3"/>
        <v>80052.250979999997</v>
      </c>
      <c r="L25" s="68">
        <f t="shared" si="4"/>
        <v>880574.76078000001</v>
      </c>
    </row>
    <row r="26" spans="1:12">
      <c r="A26" s="18">
        <v>514110</v>
      </c>
      <c r="B26" s="19" t="s">
        <v>9</v>
      </c>
      <c r="C26" s="20">
        <v>193970267.99000001</v>
      </c>
      <c r="D26" s="21">
        <v>314761474.98000002</v>
      </c>
      <c r="E26" s="40">
        <v>508731742.97000003</v>
      </c>
      <c r="F26" s="51">
        <v>3</v>
      </c>
      <c r="G26" s="51">
        <v>1.5</v>
      </c>
      <c r="H26" s="52">
        <f t="shared" si="0"/>
        <v>15261952.289100001</v>
      </c>
      <c r="I26" s="52">
        <f t="shared" si="1"/>
        <v>7630976.1445500003</v>
      </c>
      <c r="J26" s="52">
        <f t="shared" si="2"/>
        <v>7630976.1445500003</v>
      </c>
      <c r="K26" s="52">
        <f t="shared" si="3"/>
        <v>763097.61445500003</v>
      </c>
      <c r="L26" s="68">
        <f t="shared" si="4"/>
        <v>8394073.7590050008</v>
      </c>
    </row>
    <row r="27" spans="1:12" ht="15.75" thickBot="1">
      <c r="A27" s="22">
        <v>514193</v>
      </c>
      <c r="B27" s="23" t="s">
        <v>10</v>
      </c>
      <c r="C27" s="24">
        <v>516603.12</v>
      </c>
      <c r="D27" s="25">
        <v>0</v>
      </c>
      <c r="E27" s="42">
        <v>516603.12</v>
      </c>
      <c r="F27" s="51">
        <v>3</v>
      </c>
      <c r="G27" s="51">
        <v>0</v>
      </c>
      <c r="H27" s="52">
        <f t="shared" si="0"/>
        <v>15498.093599999998</v>
      </c>
      <c r="I27" s="52">
        <f t="shared" si="1"/>
        <v>0</v>
      </c>
      <c r="J27" s="52">
        <f t="shared" si="2"/>
        <v>15498.093599999998</v>
      </c>
      <c r="K27" s="52">
        <f t="shared" si="3"/>
        <v>1549.80936</v>
      </c>
      <c r="L27" s="68">
        <f t="shared" si="4"/>
        <v>17047.902959999999</v>
      </c>
    </row>
    <row r="28" spans="1:12">
      <c r="A28" s="26">
        <v>522210</v>
      </c>
      <c r="B28" s="27" t="s">
        <v>21</v>
      </c>
      <c r="C28" s="28">
        <v>194010389.63</v>
      </c>
      <c r="D28" s="29">
        <v>54486864.990000002</v>
      </c>
      <c r="E28" s="43">
        <v>248497254.62</v>
      </c>
      <c r="F28" s="51">
        <v>3.5</v>
      </c>
      <c r="G28" s="51">
        <v>2.5</v>
      </c>
      <c r="H28" s="52">
        <f t="shared" si="0"/>
        <v>8697403.911700001</v>
      </c>
      <c r="I28" s="52">
        <f t="shared" si="1"/>
        <v>6212431.3654999994</v>
      </c>
      <c r="J28" s="52">
        <f>H28-I28</f>
        <v>2484972.5462000016</v>
      </c>
      <c r="K28" s="52">
        <f t="shared" si="3"/>
        <v>248497.25462000017</v>
      </c>
      <c r="L28" s="68">
        <f t="shared" si="4"/>
        <v>2733469.8008200019</v>
      </c>
    </row>
    <row r="29" spans="1:12" ht="15.75" thickBot="1">
      <c r="A29" s="4">
        <v>522411</v>
      </c>
      <c r="B29" s="6" t="s">
        <v>3</v>
      </c>
      <c r="C29" s="8">
        <v>47156645.289999999</v>
      </c>
      <c r="D29" s="5">
        <v>3295466.49</v>
      </c>
      <c r="E29" s="45">
        <v>50452111.780000001</v>
      </c>
      <c r="F29" s="51">
        <v>3.5</v>
      </c>
      <c r="G29" s="51">
        <v>2.5</v>
      </c>
      <c r="H29" s="52">
        <f t="shared" si="0"/>
        <v>1765823.9123000002</v>
      </c>
      <c r="I29" s="52">
        <f t="shared" si="1"/>
        <v>1261302.7945000001</v>
      </c>
      <c r="J29" s="52">
        <f t="shared" si="2"/>
        <v>504521.11780000012</v>
      </c>
      <c r="K29" s="52">
        <f t="shared" si="3"/>
        <v>50452.111780000014</v>
      </c>
      <c r="L29" s="68">
        <f t="shared" si="4"/>
        <v>554973.22958000016</v>
      </c>
    </row>
    <row r="30" spans="1:12">
      <c r="A30" s="18">
        <v>523110</v>
      </c>
      <c r="B30" s="19" t="s">
        <v>4</v>
      </c>
      <c r="C30" s="20">
        <v>232534294.09</v>
      </c>
      <c r="D30" s="21">
        <v>75774239.230000004</v>
      </c>
      <c r="E30" s="40">
        <v>308308533.31999999</v>
      </c>
      <c r="F30" s="51">
        <v>3.5</v>
      </c>
      <c r="G30" s="51">
        <v>2</v>
      </c>
      <c r="H30" s="52">
        <f t="shared" si="0"/>
        <v>10790798.666199999</v>
      </c>
      <c r="I30" s="52">
        <f t="shared" si="1"/>
        <v>6166170.6663999995</v>
      </c>
      <c r="J30" s="52">
        <f t="shared" si="2"/>
        <v>4624627.9997999994</v>
      </c>
      <c r="K30" s="52">
        <f t="shared" si="3"/>
        <v>462462.79997999995</v>
      </c>
      <c r="L30" s="68">
        <f t="shared" si="4"/>
        <v>5087090.7997799991</v>
      </c>
    </row>
    <row r="31" spans="1:12">
      <c r="A31" s="14">
        <v>523810</v>
      </c>
      <c r="B31" s="15" t="s">
        <v>5</v>
      </c>
      <c r="C31" s="16">
        <v>3348704.46</v>
      </c>
      <c r="D31" s="17">
        <v>19061323.010000002</v>
      </c>
      <c r="E31" s="41">
        <v>22410027.469999999</v>
      </c>
      <c r="F31" s="51">
        <v>3.5</v>
      </c>
      <c r="G31" s="51">
        <v>0</v>
      </c>
      <c r="H31" s="52">
        <f t="shared" si="0"/>
        <v>784350.96144999994</v>
      </c>
      <c r="I31" s="52">
        <f t="shared" si="1"/>
        <v>0</v>
      </c>
      <c r="J31" s="52">
        <f t="shared" si="2"/>
        <v>784350.96144999994</v>
      </c>
      <c r="K31" s="52">
        <f t="shared" si="3"/>
        <v>78435.096144999989</v>
      </c>
      <c r="L31" s="68">
        <f t="shared" si="4"/>
        <v>862786.0575949999</v>
      </c>
    </row>
    <row r="32" spans="1:12" ht="15.75" thickBot="1">
      <c r="A32" s="22">
        <v>523961</v>
      </c>
      <c r="B32" s="23" t="s">
        <v>11</v>
      </c>
      <c r="C32" s="24">
        <v>656978.5</v>
      </c>
      <c r="D32" s="25">
        <v>0</v>
      </c>
      <c r="E32" s="42">
        <v>656978.5</v>
      </c>
      <c r="F32" s="51">
        <v>3.5</v>
      </c>
      <c r="G32" s="51">
        <v>0</v>
      </c>
      <c r="H32" s="52">
        <f t="shared" si="0"/>
        <v>22994.247500000001</v>
      </c>
      <c r="I32" s="52">
        <f t="shared" si="1"/>
        <v>0</v>
      </c>
      <c r="J32" s="52">
        <f t="shared" si="2"/>
        <v>22994.247500000001</v>
      </c>
      <c r="K32" s="52">
        <f t="shared" si="3"/>
        <v>2299.4247500000001</v>
      </c>
      <c r="L32" s="68">
        <f t="shared" si="4"/>
        <v>25293.672250000003</v>
      </c>
    </row>
    <row r="33" spans="1:12" ht="15.75" thickBot="1">
      <c r="A33" s="30">
        <v>524200</v>
      </c>
      <c r="B33" s="31" t="s">
        <v>12</v>
      </c>
      <c r="C33" s="32">
        <v>434244</v>
      </c>
      <c r="D33" s="33">
        <v>0</v>
      </c>
      <c r="E33" s="46">
        <v>434244</v>
      </c>
      <c r="F33" s="51">
        <v>3.5</v>
      </c>
      <c r="G33" s="51">
        <v>0</v>
      </c>
      <c r="H33" s="52">
        <f t="shared" si="0"/>
        <v>15198.54</v>
      </c>
      <c r="I33" s="52">
        <f t="shared" si="1"/>
        <v>0</v>
      </c>
      <c r="J33" s="52">
        <f t="shared" si="2"/>
        <v>15198.54</v>
      </c>
      <c r="K33" s="52">
        <f t="shared" si="3"/>
        <v>1519.8540000000003</v>
      </c>
      <c r="L33" s="68">
        <f t="shared" si="4"/>
        <v>16718.394</v>
      </c>
    </row>
    <row r="34" spans="1:12" ht="15.75" thickBot="1">
      <c r="A34" s="34">
        <v>642010</v>
      </c>
      <c r="B34" s="35" t="s">
        <v>6</v>
      </c>
      <c r="C34" s="36">
        <v>13139910.810000001</v>
      </c>
      <c r="D34" s="37">
        <v>115529307.13</v>
      </c>
      <c r="E34" s="47">
        <v>128669217.94</v>
      </c>
      <c r="F34" s="51">
        <v>3.5</v>
      </c>
      <c r="G34" s="51">
        <v>0</v>
      </c>
      <c r="H34" s="52">
        <f t="shared" si="0"/>
        <v>4503422.6278999997</v>
      </c>
      <c r="I34" s="52">
        <f t="shared" si="1"/>
        <v>0</v>
      </c>
      <c r="J34" s="52">
        <f t="shared" si="2"/>
        <v>4503422.6278999997</v>
      </c>
      <c r="K34" s="52">
        <f t="shared" si="3"/>
        <v>450342.26279000001</v>
      </c>
      <c r="L34" s="68">
        <f t="shared" si="4"/>
        <v>4953764.8906899998</v>
      </c>
    </row>
    <row r="35" spans="1:12" ht="15.75" thickBot="1">
      <c r="A35" s="30">
        <v>659850</v>
      </c>
      <c r="B35" s="31" t="s">
        <v>7</v>
      </c>
      <c r="C35" s="32">
        <v>0</v>
      </c>
      <c r="D35" s="33">
        <v>0</v>
      </c>
      <c r="E35" s="46">
        <v>0</v>
      </c>
      <c r="F35" s="51">
        <v>3.5</v>
      </c>
      <c r="G35" s="51">
        <v>0</v>
      </c>
      <c r="H35" s="52">
        <f t="shared" si="0"/>
        <v>0</v>
      </c>
      <c r="I35" s="52">
        <f t="shared" si="1"/>
        <v>0</v>
      </c>
      <c r="J35" s="52">
        <f t="shared" si="2"/>
        <v>0</v>
      </c>
      <c r="K35" s="52">
        <f t="shared" si="3"/>
        <v>0</v>
      </c>
      <c r="L35" s="68">
        <f t="shared" si="4"/>
        <v>0</v>
      </c>
    </row>
    <row r="36" spans="1:12">
      <c r="A36" s="18">
        <v>801000</v>
      </c>
      <c r="B36" s="19" t="s">
        <v>0</v>
      </c>
      <c r="C36" s="20">
        <v>14828432.84</v>
      </c>
      <c r="D36" s="21">
        <v>7932234.29</v>
      </c>
      <c r="E36" s="40">
        <v>22760667.129999999</v>
      </c>
      <c r="F36" s="51">
        <v>3.5</v>
      </c>
      <c r="G36" s="51">
        <v>0</v>
      </c>
      <c r="H36" s="52">
        <f t="shared" si="0"/>
        <v>796623.34954999993</v>
      </c>
      <c r="I36" s="52">
        <f t="shared" si="1"/>
        <v>0</v>
      </c>
      <c r="J36" s="52">
        <f t="shared" si="2"/>
        <v>796623.34954999993</v>
      </c>
      <c r="K36" s="52">
        <f t="shared" si="3"/>
        <v>79662.334954999998</v>
      </c>
      <c r="L36" s="68">
        <f t="shared" si="4"/>
        <v>876285.6845049999</v>
      </c>
    </row>
    <row r="37" spans="1:12">
      <c r="A37" s="14">
        <v>802100</v>
      </c>
      <c r="B37" s="15" t="s">
        <v>1</v>
      </c>
      <c r="C37" s="16">
        <v>2644456.4700000002</v>
      </c>
      <c r="D37" s="17">
        <v>0</v>
      </c>
      <c r="E37" s="41">
        <v>2644456.4700000002</v>
      </c>
      <c r="F37" s="51">
        <v>3.5</v>
      </c>
      <c r="G37" s="51">
        <v>0</v>
      </c>
      <c r="H37" s="52">
        <f t="shared" si="0"/>
        <v>92555.976450000016</v>
      </c>
      <c r="I37" s="52">
        <f t="shared" si="1"/>
        <v>0</v>
      </c>
      <c r="J37" s="52">
        <f t="shared" si="2"/>
        <v>92555.976450000016</v>
      </c>
      <c r="K37" s="52">
        <f t="shared" si="3"/>
        <v>9255.5976450000016</v>
      </c>
      <c r="L37" s="68">
        <f t="shared" si="4"/>
        <v>101811.57409500002</v>
      </c>
    </row>
    <row r="38" spans="1:12" ht="15.75" thickBot="1">
      <c r="A38" s="22">
        <v>802200</v>
      </c>
      <c r="B38" s="23" t="s">
        <v>2</v>
      </c>
      <c r="C38" s="24">
        <v>8300</v>
      </c>
      <c r="D38" s="25">
        <v>0</v>
      </c>
      <c r="E38" s="42">
        <v>8300</v>
      </c>
      <c r="F38" s="51">
        <v>3.5</v>
      </c>
      <c r="G38" s="51">
        <v>0</v>
      </c>
      <c r="H38" s="52">
        <f t="shared" si="0"/>
        <v>290.5</v>
      </c>
      <c r="I38" s="52">
        <f t="shared" si="1"/>
        <v>0</v>
      </c>
      <c r="J38" s="52">
        <f t="shared" si="2"/>
        <v>290.5</v>
      </c>
      <c r="K38" s="52">
        <f t="shared" si="3"/>
        <v>29.05</v>
      </c>
      <c r="L38" s="68">
        <f t="shared" si="4"/>
        <v>319.55</v>
      </c>
    </row>
    <row r="39" spans="1:12">
      <c r="H39" s="38">
        <f t="shared" si="0"/>
        <v>0</v>
      </c>
      <c r="I39" s="38">
        <f t="shared" si="1"/>
        <v>0</v>
      </c>
      <c r="J39" s="38">
        <f t="shared" si="2"/>
        <v>0</v>
      </c>
      <c r="L39" s="69">
        <f>SUM(L9:L38)</f>
        <v>28067403.851080004</v>
      </c>
    </row>
  </sheetData>
  <mergeCells count="2">
    <mergeCell ref="A7:B7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workbookViewId="0">
      <selection activeCell="D2" sqref="D2"/>
    </sheetView>
  </sheetViews>
  <sheetFormatPr baseColWidth="10" defaultRowHeight="15"/>
  <cols>
    <col min="2" max="2" width="50.42578125" customWidth="1"/>
    <col min="3" max="3" width="18.5703125" customWidth="1"/>
    <col min="4" max="4" width="19" customWidth="1"/>
  </cols>
  <sheetData>
    <row r="2" spans="1:4" ht="75.75" thickBot="1">
      <c r="A2" s="10" t="s">
        <v>31</v>
      </c>
      <c r="B2" s="11" t="s">
        <v>32</v>
      </c>
      <c r="C2" s="64" t="s">
        <v>48</v>
      </c>
      <c r="D2" s="64" t="s">
        <v>49</v>
      </c>
    </row>
    <row r="3" spans="1:4">
      <c r="A3" s="55">
        <v>221100</v>
      </c>
      <c r="B3" s="60" t="s">
        <v>22</v>
      </c>
      <c r="C3" s="65">
        <v>382933.21539000003</v>
      </c>
      <c r="D3" s="66">
        <v>305110.70303999999</v>
      </c>
    </row>
    <row r="4" spans="1:4">
      <c r="A4" s="57">
        <v>221200</v>
      </c>
      <c r="B4" s="61" t="s">
        <v>23</v>
      </c>
      <c r="C4" s="65">
        <v>2023014.32751</v>
      </c>
      <c r="D4" s="66">
        <v>1463069.5619099999</v>
      </c>
    </row>
    <row r="5" spans="1:4">
      <c r="A5" s="57">
        <v>221300</v>
      </c>
      <c r="B5" s="61" t="s">
        <v>24</v>
      </c>
      <c r="C5" s="65">
        <v>13766.430479999999</v>
      </c>
      <c r="D5" s="66">
        <v>5005.5356999999995</v>
      </c>
    </row>
    <row r="6" spans="1:4" ht="15.75" thickBot="1">
      <c r="A6" s="58">
        <v>221900</v>
      </c>
      <c r="B6" s="62" t="s">
        <v>25</v>
      </c>
      <c r="C6" s="65">
        <v>5174.8890599999995</v>
      </c>
      <c r="D6" s="66">
        <v>6103.6324799999993</v>
      </c>
    </row>
    <row r="7" spans="1:4">
      <c r="A7" s="55">
        <v>222100</v>
      </c>
      <c r="B7" s="60" t="s">
        <v>26</v>
      </c>
      <c r="C7" s="65">
        <v>434812.51835999999</v>
      </c>
      <c r="D7" s="66">
        <v>311870.24715000007</v>
      </c>
    </row>
    <row r="8" spans="1:4">
      <c r="A8" s="57">
        <v>222109</v>
      </c>
      <c r="B8" s="61" t="s">
        <v>27</v>
      </c>
      <c r="C8" s="65">
        <v>99576.188910000012</v>
      </c>
      <c r="D8" s="66">
        <v>68199.255355000001</v>
      </c>
    </row>
    <row r="9" spans="1:4" ht="15.75" thickBot="1">
      <c r="A9" s="58">
        <v>222115</v>
      </c>
      <c r="B9" s="62" t="s">
        <v>28</v>
      </c>
      <c r="C9" s="65">
        <v>3578.5480500000003</v>
      </c>
      <c r="D9" s="66">
        <v>10582.252835000001</v>
      </c>
    </row>
    <row r="10" spans="1:4">
      <c r="A10" s="55">
        <v>401110</v>
      </c>
      <c r="B10" s="60" t="s">
        <v>13</v>
      </c>
      <c r="C10" s="65">
        <v>1059620.6085300001</v>
      </c>
      <c r="D10" s="66">
        <v>693462.90947999991</v>
      </c>
    </row>
    <row r="11" spans="1:4">
      <c r="A11" s="57">
        <v>401120</v>
      </c>
      <c r="B11" s="61" t="s">
        <v>14</v>
      </c>
      <c r="C11" s="65">
        <v>0</v>
      </c>
      <c r="D11" s="66">
        <v>0</v>
      </c>
    </row>
    <row r="12" spans="1:4">
      <c r="A12" s="57">
        <v>401130</v>
      </c>
      <c r="B12" s="61" t="s">
        <v>15</v>
      </c>
      <c r="C12" s="65">
        <v>0</v>
      </c>
      <c r="D12" s="66">
        <v>0</v>
      </c>
    </row>
    <row r="13" spans="1:4" ht="15.75" thickBot="1">
      <c r="A13" s="58">
        <v>401190</v>
      </c>
      <c r="B13" s="62" t="s">
        <v>16</v>
      </c>
      <c r="C13" s="65">
        <v>843271.34034</v>
      </c>
      <c r="D13" s="66">
        <v>681467.02799999993</v>
      </c>
    </row>
    <row r="14" spans="1:4">
      <c r="A14" s="55">
        <v>402001</v>
      </c>
      <c r="B14" s="60" t="s">
        <v>17</v>
      </c>
      <c r="C14" s="65">
        <v>4092.6471300000003</v>
      </c>
      <c r="D14" s="66">
        <v>0</v>
      </c>
    </row>
    <row r="15" spans="1:4">
      <c r="A15" s="57">
        <v>402010</v>
      </c>
      <c r="B15" s="61" t="s">
        <v>18</v>
      </c>
      <c r="C15" s="65">
        <v>0</v>
      </c>
      <c r="D15" s="66">
        <v>0</v>
      </c>
    </row>
    <row r="16" spans="1:4" ht="15.75" thickBot="1">
      <c r="A16" s="58">
        <v>402020</v>
      </c>
      <c r="B16" s="62" t="s">
        <v>19</v>
      </c>
      <c r="C16" s="65">
        <v>0</v>
      </c>
      <c r="D16" s="66">
        <v>0</v>
      </c>
    </row>
    <row r="17" spans="1:4">
      <c r="A17" s="55">
        <v>410010</v>
      </c>
      <c r="B17" s="60" t="s">
        <v>20</v>
      </c>
      <c r="C17" s="65">
        <v>7062.4963199999993</v>
      </c>
      <c r="D17" s="66">
        <v>307.72500000000002</v>
      </c>
    </row>
    <row r="18" spans="1:4" ht="15.75" thickBot="1">
      <c r="A18" s="58">
        <v>410020</v>
      </c>
      <c r="B18" s="62" t="s">
        <v>20</v>
      </c>
      <c r="C18" s="65">
        <v>30035.099820000003</v>
      </c>
      <c r="D18" s="66">
        <v>18014.924070000001</v>
      </c>
    </row>
    <row r="19" spans="1:4" ht="15.75" thickBot="1">
      <c r="A19" s="59">
        <v>513210</v>
      </c>
      <c r="B19" s="63" t="s">
        <v>8</v>
      </c>
      <c r="C19" s="65">
        <v>984727.01469999983</v>
      </c>
      <c r="D19" s="66">
        <v>880574.76078000001</v>
      </c>
    </row>
    <row r="20" spans="1:4">
      <c r="A20" s="55">
        <v>514110</v>
      </c>
      <c r="B20" s="60" t="s">
        <v>9</v>
      </c>
      <c r="C20" s="65">
        <v>17057231.019213002</v>
      </c>
      <c r="D20" s="66">
        <v>8394073.7590050008</v>
      </c>
    </row>
    <row r="21" spans="1:4" ht="15.75" thickBot="1">
      <c r="A21" s="58">
        <v>514193</v>
      </c>
      <c r="B21" s="62" t="s">
        <v>10</v>
      </c>
      <c r="C21" s="65">
        <v>29409.92901</v>
      </c>
      <c r="D21" s="66">
        <v>17047.902959999999</v>
      </c>
    </row>
    <row r="22" spans="1:4">
      <c r="A22" s="55">
        <v>522210</v>
      </c>
      <c r="B22" s="60" t="s">
        <v>21</v>
      </c>
      <c r="C22" s="65">
        <v>1681820.9054349982</v>
      </c>
      <c r="D22" s="66">
        <v>2733469.8008200019</v>
      </c>
    </row>
    <row r="23" spans="1:4" ht="15.75" thickBot="1">
      <c r="A23" s="58">
        <v>522411</v>
      </c>
      <c r="B23" s="62" t="s">
        <v>3</v>
      </c>
      <c r="C23" s="65">
        <v>300885.48522999953</v>
      </c>
      <c r="D23" s="66">
        <v>554973.22958000016</v>
      </c>
    </row>
    <row r="24" spans="1:4">
      <c r="A24" s="55">
        <v>523110</v>
      </c>
      <c r="B24" s="60" t="s">
        <v>4</v>
      </c>
      <c r="C24" s="65">
        <v>4501910.4074999988</v>
      </c>
      <c r="D24" s="66">
        <v>5087090.7997799991</v>
      </c>
    </row>
    <row r="25" spans="1:4">
      <c r="A25" s="57">
        <v>523810</v>
      </c>
      <c r="B25" s="61" t="s">
        <v>5</v>
      </c>
      <c r="C25" s="65">
        <v>1372337.0472900004</v>
      </c>
      <c r="D25" s="66">
        <v>862786.0575949999</v>
      </c>
    </row>
    <row r="26" spans="1:4" ht="15.75" thickBot="1">
      <c r="A26" s="58">
        <v>523961</v>
      </c>
      <c r="B26" s="62" t="s">
        <v>11</v>
      </c>
      <c r="C26" s="65">
        <v>37013.678075000003</v>
      </c>
      <c r="D26" s="66">
        <v>25293.672250000003</v>
      </c>
    </row>
    <row r="27" spans="1:4" ht="15.75" thickBot="1">
      <c r="A27" s="59">
        <v>524200</v>
      </c>
      <c r="B27" s="63" t="s">
        <v>12</v>
      </c>
      <c r="C27" s="65">
        <v>19819.253519999998</v>
      </c>
      <c r="D27" s="66">
        <v>16718.394</v>
      </c>
    </row>
    <row r="28" spans="1:4" ht="15.75" thickBot="1">
      <c r="A28" s="59">
        <v>642010</v>
      </c>
      <c r="B28" s="63" t="s">
        <v>6</v>
      </c>
      <c r="C28" s="65">
        <v>5326043.9974500006</v>
      </c>
      <c r="D28" s="66">
        <v>4953764.8906899998</v>
      </c>
    </row>
    <row r="29" spans="1:4" ht="15.75" thickBot="1">
      <c r="A29" s="59">
        <v>659850</v>
      </c>
      <c r="B29" s="63" t="s">
        <v>7</v>
      </c>
      <c r="C29" s="65">
        <v>0</v>
      </c>
      <c r="D29" s="66">
        <v>0</v>
      </c>
    </row>
    <row r="30" spans="1:4">
      <c r="A30" s="55">
        <v>801000</v>
      </c>
      <c r="B30" s="60" t="s">
        <v>0</v>
      </c>
      <c r="C30" s="65">
        <v>1038492.05097</v>
      </c>
      <c r="D30" s="66">
        <v>876285.6845049999</v>
      </c>
    </row>
    <row r="31" spans="1:4">
      <c r="A31" s="57">
        <v>802100</v>
      </c>
      <c r="B31" s="61" t="s">
        <v>1</v>
      </c>
      <c r="C31" s="65">
        <v>76917.154710000003</v>
      </c>
      <c r="D31" s="66">
        <v>101811.57409500002</v>
      </c>
    </row>
    <row r="32" spans="1:4" ht="15.75" thickBot="1">
      <c r="A32" s="58">
        <v>802200</v>
      </c>
      <c r="B32" s="62" t="s">
        <v>2</v>
      </c>
      <c r="C32" s="65">
        <v>1811.4808800000003</v>
      </c>
      <c r="D32" s="66">
        <v>319.55</v>
      </c>
    </row>
    <row r="33" spans="3:4">
      <c r="C33" s="67">
        <v>37335357.733883008</v>
      </c>
      <c r="D33" s="67">
        <v>28067403.851080004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F8" sqref="F8"/>
    </sheetView>
  </sheetViews>
  <sheetFormatPr baseColWidth="10" defaultRowHeight="15"/>
  <cols>
    <col min="1" max="1" width="18.140625" style="56" customWidth="1"/>
    <col min="2" max="2" width="45.42578125" style="56" customWidth="1"/>
    <col min="3" max="4" width="20.42578125" style="56" customWidth="1"/>
    <col min="5" max="5" width="16" style="56" customWidth="1"/>
    <col min="6" max="6" width="16.42578125" style="56" customWidth="1"/>
    <col min="7" max="7" width="16.5703125" style="56" customWidth="1"/>
    <col min="8" max="16384" width="11.42578125" style="56"/>
  </cols>
  <sheetData>
    <row r="1" spans="1:6" ht="15.75">
      <c r="A1" s="100" t="s">
        <v>51</v>
      </c>
      <c r="B1" s="101"/>
      <c r="C1" s="100">
        <v>1486104892.97</v>
      </c>
    </row>
    <row r="2" spans="1:6" ht="15.75">
      <c r="A2" s="100" t="s">
        <v>52</v>
      </c>
      <c r="B2" s="101"/>
      <c r="C2" s="100">
        <f>C43</f>
        <v>14555722.75168</v>
      </c>
      <c r="E2" s="136"/>
    </row>
    <row r="3" spans="1:6" ht="15.75">
      <c r="A3" s="100" t="s">
        <v>58</v>
      </c>
      <c r="B3" s="101"/>
      <c r="C3" s="100">
        <f>E43</f>
        <v>1455572.2751679998</v>
      </c>
    </row>
    <row r="4" spans="1:6" ht="15.75">
      <c r="A4" s="100" t="s">
        <v>68</v>
      </c>
      <c r="B4" s="101"/>
      <c r="C4" s="100">
        <f>B61+C61+D61+E61+F61+G61</f>
        <v>58947363.472999983</v>
      </c>
    </row>
    <row r="5" spans="1:6" ht="15.75">
      <c r="A5" s="100" t="s">
        <v>72</v>
      </c>
      <c r="B5" s="101"/>
      <c r="C5" s="100">
        <f>C2+C3+C4</f>
        <v>74958658.499847978</v>
      </c>
    </row>
    <row r="6" spans="1:6" ht="15.75">
      <c r="A6" s="100" t="s">
        <v>69</v>
      </c>
      <c r="B6" s="101"/>
      <c r="C6" s="102">
        <f>C5/C1</f>
        <v>5.0439682188275499E-2</v>
      </c>
    </row>
    <row r="7" spans="1:6" ht="15.75">
      <c r="A7" s="100"/>
      <c r="B7" s="101"/>
      <c r="C7" s="102"/>
    </row>
    <row r="8" spans="1:6" ht="15.75">
      <c r="A8" s="100"/>
      <c r="B8" s="101"/>
      <c r="C8" s="102"/>
    </row>
    <row r="9" spans="1:6" ht="15.75">
      <c r="A9" s="100"/>
      <c r="B9" s="101"/>
      <c r="C9" s="101"/>
    </row>
    <row r="10" spans="1:6" ht="17.25">
      <c r="A10" s="85" t="s">
        <v>74</v>
      </c>
      <c r="B10" s="86"/>
    </row>
    <row r="11" spans="1:6" ht="15.75" thickBot="1">
      <c r="A11" s="56" t="s">
        <v>71</v>
      </c>
    </row>
    <row r="12" spans="1:6" ht="30.75" thickBot="1">
      <c r="A12" s="87" t="s">
        <v>53</v>
      </c>
      <c r="B12" s="88" t="s">
        <v>54</v>
      </c>
      <c r="C12" s="103" t="s">
        <v>55</v>
      </c>
      <c r="D12" s="108" t="s">
        <v>57</v>
      </c>
      <c r="E12" s="109" t="s">
        <v>56</v>
      </c>
      <c r="F12" s="105" t="s">
        <v>57</v>
      </c>
    </row>
    <row r="13" spans="1:6">
      <c r="A13" s="81">
        <v>221100</v>
      </c>
      <c r="B13" s="82" t="s">
        <v>22</v>
      </c>
      <c r="C13" s="104">
        <v>3800.94</v>
      </c>
      <c r="D13" s="137">
        <f>C13/$C$1</f>
        <v>2.5576525708113184E-6</v>
      </c>
      <c r="E13" s="106">
        <v>380.09399999999999</v>
      </c>
      <c r="F13" s="139">
        <f>E13/$C$1</f>
        <v>2.5576525708113185E-7</v>
      </c>
    </row>
    <row r="14" spans="1:6">
      <c r="A14" s="57">
        <v>221200</v>
      </c>
      <c r="B14" s="61" t="s">
        <v>23</v>
      </c>
      <c r="C14" s="104">
        <v>37106.001900000003</v>
      </c>
      <c r="D14" s="137">
        <f t="shared" ref="D14:D42" si="0">C14/$C$1</f>
        <v>2.4968629115972542E-5</v>
      </c>
      <c r="E14" s="106">
        <v>3710.6001900000001</v>
      </c>
      <c r="F14" s="139">
        <f t="shared" ref="F14:F42" si="1">E14/$C$1</f>
        <v>2.4968629115972544E-6</v>
      </c>
    </row>
    <row r="15" spans="1:6">
      <c r="A15" s="57">
        <v>221300</v>
      </c>
      <c r="B15" s="61" t="s">
        <v>24</v>
      </c>
      <c r="C15" s="104">
        <v>3062.0198999999998</v>
      </c>
      <c r="D15" s="137">
        <f t="shared" si="0"/>
        <v>2.0604332268097934E-6</v>
      </c>
      <c r="E15" s="106">
        <v>306.20198999999997</v>
      </c>
      <c r="F15" s="139">
        <f t="shared" si="1"/>
        <v>2.0604332268097933E-7</v>
      </c>
    </row>
    <row r="16" spans="1:6" ht="15.75" thickBot="1">
      <c r="A16" s="58">
        <v>221900</v>
      </c>
      <c r="B16" s="62" t="s">
        <v>25</v>
      </c>
      <c r="C16" s="104">
        <v>5480.1180000000004</v>
      </c>
      <c r="D16" s="137">
        <f t="shared" si="0"/>
        <v>3.6875714668080479E-6</v>
      </c>
      <c r="E16" s="106">
        <v>548.01180000000011</v>
      </c>
      <c r="F16" s="139">
        <f t="shared" si="1"/>
        <v>3.6875714668080485E-7</v>
      </c>
    </row>
    <row r="17" spans="1:6">
      <c r="A17" s="55">
        <v>222100</v>
      </c>
      <c r="B17" s="60" t="s">
        <v>26</v>
      </c>
      <c r="C17" s="104">
        <v>32928.296999999999</v>
      </c>
      <c r="D17" s="137">
        <f t="shared" si="0"/>
        <v>2.2157451439509338E-5</v>
      </c>
      <c r="E17" s="106">
        <v>3292.8296999999998</v>
      </c>
      <c r="F17" s="139">
        <f t="shared" si="1"/>
        <v>2.2157451439509336E-6</v>
      </c>
    </row>
    <row r="18" spans="1:6">
      <c r="A18" s="57">
        <v>222109</v>
      </c>
      <c r="B18" s="61" t="s">
        <v>27</v>
      </c>
      <c r="C18" s="104">
        <v>121843.215</v>
      </c>
      <c r="D18" s="137">
        <f t="shared" si="0"/>
        <v>8.1988300809974953E-5</v>
      </c>
      <c r="E18" s="106">
        <v>12184.321499999998</v>
      </c>
      <c r="F18" s="139">
        <f t="shared" si="1"/>
        <v>8.198830080997494E-6</v>
      </c>
    </row>
    <row r="19" spans="1:6" ht="15.75" thickBot="1">
      <c r="A19" s="58">
        <v>222115</v>
      </c>
      <c r="B19" s="62" t="s">
        <v>28</v>
      </c>
      <c r="C19" s="104">
        <v>17836.0452</v>
      </c>
      <c r="D19" s="137">
        <f t="shared" si="0"/>
        <v>1.2001875025358695E-5</v>
      </c>
      <c r="E19" s="106">
        <v>1783.6045199999999</v>
      </c>
      <c r="F19" s="139">
        <f t="shared" si="1"/>
        <v>1.2001875025358694E-6</v>
      </c>
    </row>
    <row r="20" spans="1:6">
      <c r="A20" s="55">
        <v>401110</v>
      </c>
      <c r="B20" s="60" t="s">
        <v>13</v>
      </c>
      <c r="C20" s="104">
        <v>0</v>
      </c>
      <c r="D20" s="137">
        <f t="shared" si="0"/>
        <v>0</v>
      </c>
      <c r="E20" s="106">
        <v>0</v>
      </c>
      <c r="F20" s="139">
        <f t="shared" si="1"/>
        <v>0</v>
      </c>
    </row>
    <row r="21" spans="1:6">
      <c r="A21" s="57">
        <v>401120</v>
      </c>
      <c r="B21" s="61" t="s">
        <v>14</v>
      </c>
      <c r="C21" s="104">
        <v>0</v>
      </c>
      <c r="D21" s="137">
        <f t="shared" si="0"/>
        <v>0</v>
      </c>
      <c r="E21" s="106">
        <v>0</v>
      </c>
      <c r="F21" s="139">
        <f t="shared" si="1"/>
        <v>0</v>
      </c>
    </row>
    <row r="22" spans="1:6">
      <c r="A22" s="57">
        <v>401130</v>
      </c>
      <c r="B22" s="61" t="s">
        <v>15</v>
      </c>
      <c r="C22" s="104">
        <v>0</v>
      </c>
      <c r="D22" s="137">
        <f t="shared" si="0"/>
        <v>0</v>
      </c>
      <c r="E22" s="106">
        <v>0</v>
      </c>
      <c r="F22" s="139">
        <f t="shared" si="1"/>
        <v>0</v>
      </c>
    </row>
    <row r="23" spans="1:6" ht="15.75" thickBot="1">
      <c r="A23" s="58">
        <v>401190</v>
      </c>
      <c r="B23" s="62" t="s">
        <v>16</v>
      </c>
      <c r="C23" s="104">
        <v>0</v>
      </c>
      <c r="D23" s="137">
        <f t="shared" si="0"/>
        <v>0</v>
      </c>
      <c r="E23" s="106">
        <v>0</v>
      </c>
      <c r="F23" s="139">
        <f t="shared" si="1"/>
        <v>0</v>
      </c>
    </row>
    <row r="24" spans="1:6">
      <c r="A24" s="55">
        <v>402001</v>
      </c>
      <c r="B24" s="60" t="s">
        <v>17</v>
      </c>
      <c r="C24" s="104">
        <v>0</v>
      </c>
      <c r="D24" s="137">
        <f t="shared" si="0"/>
        <v>0</v>
      </c>
      <c r="E24" s="106">
        <v>0</v>
      </c>
      <c r="F24" s="139">
        <f t="shared" si="1"/>
        <v>0</v>
      </c>
    </row>
    <row r="25" spans="1:6">
      <c r="A25" s="57">
        <v>402010</v>
      </c>
      <c r="B25" s="61" t="s">
        <v>18</v>
      </c>
      <c r="C25" s="104">
        <v>0</v>
      </c>
      <c r="D25" s="137">
        <f t="shared" si="0"/>
        <v>0</v>
      </c>
      <c r="E25" s="106">
        <v>0</v>
      </c>
      <c r="F25" s="139">
        <f t="shared" si="1"/>
        <v>0</v>
      </c>
    </row>
    <row r="26" spans="1:6" ht="15.75" thickBot="1">
      <c r="A26" s="58">
        <v>402020</v>
      </c>
      <c r="B26" s="62" t="s">
        <v>19</v>
      </c>
      <c r="C26" s="104">
        <v>0</v>
      </c>
      <c r="D26" s="137">
        <f t="shared" si="0"/>
        <v>0</v>
      </c>
      <c r="E26" s="106">
        <v>0</v>
      </c>
      <c r="F26" s="139">
        <f t="shared" si="1"/>
        <v>0</v>
      </c>
    </row>
    <row r="27" spans="1:6">
      <c r="A27" s="55">
        <v>410010</v>
      </c>
      <c r="B27" s="60" t="s">
        <v>20</v>
      </c>
      <c r="C27" s="104">
        <v>279.75</v>
      </c>
      <c r="D27" s="137">
        <f t="shared" si="0"/>
        <v>1.8824377829812266E-7</v>
      </c>
      <c r="E27" s="106">
        <v>27.975000000000001</v>
      </c>
      <c r="F27" s="139">
        <f t="shared" si="1"/>
        <v>1.8824377829812269E-8</v>
      </c>
    </row>
    <row r="28" spans="1:6" ht="15.75" thickBot="1">
      <c r="A28" s="58">
        <v>410020</v>
      </c>
      <c r="B28" s="62" t="s">
        <v>20</v>
      </c>
      <c r="C28" s="104">
        <v>11473.142099999999</v>
      </c>
      <c r="D28" s="137">
        <f t="shared" si="0"/>
        <v>7.7202774543530198E-6</v>
      </c>
      <c r="E28" s="106">
        <v>1147.3142099999998</v>
      </c>
      <c r="F28" s="139">
        <f t="shared" si="1"/>
        <v>7.7202774543530192E-7</v>
      </c>
    </row>
    <row r="29" spans="1:6" ht="15.75" thickBot="1">
      <c r="A29" s="59">
        <v>513210</v>
      </c>
      <c r="B29" s="63" t="s">
        <v>8</v>
      </c>
      <c r="C29" s="104">
        <v>116543.66225000001</v>
      </c>
      <c r="D29" s="137">
        <f t="shared" si="0"/>
        <v>7.8422231702020691E-5</v>
      </c>
      <c r="E29" s="106">
        <v>11654.366225</v>
      </c>
      <c r="F29" s="139">
        <f t="shared" si="1"/>
        <v>7.8422231702020691E-6</v>
      </c>
    </row>
    <row r="30" spans="1:6">
      <c r="A30" s="55">
        <v>514110</v>
      </c>
      <c r="B30" s="60" t="s">
        <v>9</v>
      </c>
      <c r="C30" s="104">
        <v>6614281.0519799991</v>
      </c>
      <c r="D30" s="137">
        <f t="shared" si="0"/>
        <v>4.4507497978566448E-3</v>
      </c>
      <c r="E30" s="106">
        <v>661428.10519799998</v>
      </c>
      <c r="F30" s="139">
        <f t="shared" si="1"/>
        <v>4.4507497978566455E-4</v>
      </c>
    </row>
    <row r="31" spans="1:6" ht="15.75" thickBot="1">
      <c r="A31" s="58">
        <v>514193</v>
      </c>
      <c r="B31" s="62" t="s">
        <v>10</v>
      </c>
      <c r="C31" s="104">
        <v>19971.0039</v>
      </c>
      <c r="D31" s="137">
        <f t="shared" si="0"/>
        <v>1.3438488759758868E-5</v>
      </c>
      <c r="E31" s="106">
        <v>1997.1003899999998</v>
      </c>
      <c r="F31" s="139">
        <f t="shared" si="1"/>
        <v>1.3438488759758867E-6</v>
      </c>
    </row>
    <row r="32" spans="1:6">
      <c r="A32" s="55">
        <v>522210</v>
      </c>
      <c r="B32" s="60" t="s">
        <v>21</v>
      </c>
      <c r="C32" s="104">
        <v>1587634.88815</v>
      </c>
      <c r="D32" s="137">
        <f t="shared" si="0"/>
        <v>1.0683195349536136E-3</v>
      </c>
      <c r="E32" s="106">
        <v>158763.48881499999</v>
      </c>
      <c r="F32" s="139">
        <f t="shared" si="1"/>
        <v>1.0683195349536134E-4</v>
      </c>
    </row>
    <row r="33" spans="1:8" ht="15.75" thickBot="1">
      <c r="A33" s="58">
        <v>522411</v>
      </c>
      <c r="B33" s="62" t="s">
        <v>3</v>
      </c>
      <c r="C33" s="104">
        <v>404786.66965000005</v>
      </c>
      <c r="D33" s="137">
        <f t="shared" si="0"/>
        <v>2.7238095477973202E-4</v>
      </c>
      <c r="E33" s="106">
        <v>40478.666965000004</v>
      </c>
      <c r="F33" s="139">
        <f t="shared" si="1"/>
        <v>2.72380954779732E-5</v>
      </c>
    </row>
    <row r="34" spans="1:8">
      <c r="A34" s="55">
        <v>523110</v>
      </c>
      <c r="B34" s="60" t="s">
        <v>4</v>
      </c>
      <c r="C34" s="104">
        <v>3758192.0910999989</v>
      </c>
      <c r="D34" s="137">
        <f t="shared" si="0"/>
        <v>2.5288875024085298E-3</v>
      </c>
      <c r="E34" s="106">
        <v>375819.20910999994</v>
      </c>
      <c r="F34" s="139">
        <f t="shared" si="1"/>
        <v>2.52888750240853E-4</v>
      </c>
    </row>
    <row r="35" spans="1:8">
      <c r="A35" s="57">
        <v>523810</v>
      </c>
      <c r="B35" s="61" t="s">
        <v>5</v>
      </c>
      <c r="C35" s="104">
        <v>180537.8052</v>
      </c>
      <c r="D35" s="137">
        <f t="shared" si="0"/>
        <v>1.2148389124753694E-4</v>
      </c>
      <c r="E35" s="106">
        <v>18053.78052</v>
      </c>
      <c r="F35" s="139">
        <f t="shared" si="1"/>
        <v>1.2148389124753693E-5</v>
      </c>
    </row>
    <row r="36" spans="1:8" ht="15.75" thickBot="1">
      <c r="A36" s="58">
        <v>523961</v>
      </c>
      <c r="B36" s="62" t="s">
        <v>11</v>
      </c>
      <c r="C36" s="104">
        <v>31498.334749999995</v>
      </c>
      <c r="D36" s="137">
        <f t="shared" si="0"/>
        <v>2.1195229824625744E-5</v>
      </c>
      <c r="E36" s="106">
        <v>3149.833474999999</v>
      </c>
      <c r="F36" s="139">
        <f t="shared" si="1"/>
        <v>2.1195229824625739E-6</v>
      </c>
    </row>
    <row r="37" spans="1:8" ht="15.75" thickBot="1">
      <c r="A37" s="59">
        <v>524200</v>
      </c>
      <c r="B37" s="63" t="s">
        <v>12</v>
      </c>
      <c r="C37" s="104">
        <v>20247.265499999998</v>
      </c>
      <c r="D37" s="137">
        <f t="shared" si="0"/>
        <v>1.3624385193655862E-5</v>
      </c>
      <c r="E37" s="106">
        <v>2024.7265499999996</v>
      </c>
      <c r="F37" s="139">
        <f t="shared" si="1"/>
        <v>1.3624385193655861E-6</v>
      </c>
    </row>
    <row r="38" spans="1:8" ht="15.75" thickBot="1">
      <c r="A38" s="59">
        <v>642010</v>
      </c>
      <c r="B38" s="63" t="s">
        <v>6</v>
      </c>
      <c r="C38" s="104">
        <v>662590.81800000009</v>
      </c>
      <c r="D38" s="137">
        <f t="shared" si="0"/>
        <v>4.4585736924383827E-4</v>
      </c>
      <c r="E38" s="106">
        <v>66259.0818</v>
      </c>
      <c r="F38" s="139">
        <f t="shared" si="1"/>
        <v>4.4585736924383821E-5</v>
      </c>
    </row>
    <row r="39" spans="1:8" ht="15.75" thickBot="1">
      <c r="A39" s="59">
        <v>659850</v>
      </c>
      <c r="B39" s="63" t="s">
        <v>7</v>
      </c>
      <c r="C39" s="104">
        <v>0</v>
      </c>
      <c r="D39" s="137">
        <f t="shared" si="0"/>
        <v>0</v>
      </c>
      <c r="E39" s="106">
        <v>0</v>
      </c>
      <c r="F39" s="139">
        <f t="shared" si="1"/>
        <v>0</v>
      </c>
    </row>
    <row r="40" spans="1:8">
      <c r="A40" s="55">
        <v>801000</v>
      </c>
      <c r="B40" s="60" t="s">
        <v>0</v>
      </c>
      <c r="C40" s="104">
        <v>823379.69909999997</v>
      </c>
      <c r="D40" s="137">
        <f t="shared" si="0"/>
        <v>5.5405220923165454E-4</v>
      </c>
      <c r="E40" s="106">
        <v>82337.96991</v>
      </c>
      <c r="F40" s="139">
        <f t="shared" si="1"/>
        <v>5.5405220923165452E-5</v>
      </c>
    </row>
    <row r="41" spans="1:8">
      <c r="A41" s="57">
        <v>802100</v>
      </c>
      <c r="B41" s="61" t="s">
        <v>1</v>
      </c>
      <c r="C41" s="104">
        <v>99136.361400000009</v>
      </c>
      <c r="D41" s="137">
        <f t="shared" si="0"/>
        <v>6.6708858754831703E-5</v>
      </c>
      <c r="E41" s="106">
        <v>9913.6361400000005</v>
      </c>
      <c r="F41" s="139">
        <f t="shared" si="1"/>
        <v>6.6708858754831693E-6</v>
      </c>
    </row>
    <row r="42" spans="1:8" ht="15.75" thickBot="1">
      <c r="A42" s="83">
        <v>802200</v>
      </c>
      <c r="B42" s="84" t="s">
        <v>2</v>
      </c>
      <c r="C42" s="104">
        <v>3113.5716000000002</v>
      </c>
      <c r="D42" s="137">
        <f t="shared" si="0"/>
        <v>2.0951223663475644E-6</v>
      </c>
      <c r="E42" s="106">
        <v>311.35716000000002</v>
      </c>
      <c r="F42" s="139">
        <f t="shared" si="1"/>
        <v>2.0951223663475642E-7</v>
      </c>
    </row>
    <row r="43" spans="1:8" ht="15.75" thickBot="1">
      <c r="A43" s="89"/>
      <c r="B43" s="90"/>
      <c r="C43" s="110">
        <f>SUM(C13:C42)</f>
        <v>14555722.75168</v>
      </c>
      <c r="D43" s="138">
        <f>SUM(D13:D42)</f>
        <v>9.7945460112106829E-3</v>
      </c>
      <c r="E43" s="107">
        <f>SUM(E13:E42)</f>
        <v>1455572.2751679998</v>
      </c>
      <c r="F43" s="140">
        <f>SUM(F13:F42)</f>
        <v>9.7945460112106855E-4</v>
      </c>
      <c r="G43" s="141"/>
    </row>
    <row r="44" spans="1:8">
      <c r="A44" s="91"/>
      <c r="B44" s="91"/>
      <c r="C44" s="92"/>
      <c r="D44" s="93"/>
      <c r="E44" s="92"/>
      <c r="F44" s="93"/>
    </row>
    <row r="45" spans="1:8">
      <c r="A45" s="85" t="s">
        <v>73</v>
      </c>
    </row>
    <row r="46" spans="1:8" ht="23.25" customHeight="1">
      <c r="A46" s="85" t="s">
        <v>67</v>
      </c>
      <c r="B46" s="94"/>
      <c r="C46" s="95"/>
      <c r="D46" s="95"/>
      <c r="E46" s="95"/>
      <c r="F46" s="95"/>
      <c r="G46" s="95"/>
      <c r="H46" s="95"/>
    </row>
    <row r="47" spans="1:8" ht="20.25" customHeight="1" thickBot="1"/>
    <row r="48" spans="1:8" s="96" customFormat="1" ht="30.75" customHeight="1" thickBot="1">
      <c r="A48" s="127" t="s">
        <v>59</v>
      </c>
      <c r="B48" s="128" t="s">
        <v>60</v>
      </c>
      <c r="C48" s="129" t="s">
        <v>61</v>
      </c>
      <c r="D48" s="130" t="s">
        <v>62</v>
      </c>
      <c r="E48" s="128" t="s">
        <v>63</v>
      </c>
      <c r="F48" s="129" t="s">
        <v>64</v>
      </c>
      <c r="G48" s="130" t="s">
        <v>65</v>
      </c>
    </row>
    <row r="49" spans="1:8" ht="15.75">
      <c r="A49" s="131">
        <v>41275</v>
      </c>
      <c r="B49" s="119">
        <v>1622336.59</v>
      </c>
      <c r="C49" s="115">
        <v>0</v>
      </c>
      <c r="D49" s="111">
        <v>280422.06</v>
      </c>
      <c r="E49" s="120">
        <v>672008.22999999986</v>
      </c>
      <c r="F49" s="115">
        <v>19854.2</v>
      </c>
      <c r="G49" s="111">
        <v>0</v>
      </c>
    </row>
    <row r="50" spans="1:8" ht="15.75">
      <c r="A50" s="132">
        <v>41306</v>
      </c>
      <c r="B50" s="121">
        <v>1184787.1599999999</v>
      </c>
      <c r="C50" s="116">
        <v>0</v>
      </c>
      <c r="D50" s="112">
        <v>470017.79</v>
      </c>
      <c r="E50" s="122">
        <v>831403.30999999994</v>
      </c>
      <c r="F50" s="116">
        <v>9671.9149999999991</v>
      </c>
      <c r="G50" s="112">
        <v>43385.72</v>
      </c>
    </row>
    <row r="51" spans="1:8" ht="15.75">
      <c r="A51" s="132">
        <v>41334</v>
      </c>
      <c r="B51" s="121">
        <v>1726535.71</v>
      </c>
      <c r="C51" s="116">
        <v>0</v>
      </c>
      <c r="D51" s="112">
        <v>402038.43999999994</v>
      </c>
      <c r="E51" s="122">
        <v>566864.87</v>
      </c>
      <c r="F51" s="116">
        <v>8236.7780000000002</v>
      </c>
      <c r="G51" s="112">
        <v>150703.38</v>
      </c>
    </row>
    <row r="52" spans="1:8" ht="15.75">
      <c r="A52" s="132">
        <v>41365</v>
      </c>
      <c r="B52" s="121">
        <v>1785483.3699999992</v>
      </c>
      <c r="C52" s="116">
        <v>179739.18</v>
      </c>
      <c r="D52" s="112">
        <v>428954.92</v>
      </c>
      <c r="E52" s="122">
        <v>974331.02999999991</v>
      </c>
      <c r="F52" s="116">
        <v>13357.059999999998</v>
      </c>
      <c r="G52" s="112">
        <v>837526.72</v>
      </c>
    </row>
    <row r="53" spans="1:8" ht="15.75">
      <c r="A53" s="132">
        <v>41395</v>
      </c>
      <c r="B53" s="121">
        <v>1850253.7900000005</v>
      </c>
      <c r="C53" s="116">
        <v>594300.88000000024</v>
      </c>
      <c r="D53" s="112">
        <v>459641.16</v>
      </c>
      <c r="E53" s="122">
        <v>884574.11</v>
      </c>
      <c r="F53" s="116">
        <v>12897.79</v>
      </c>
      <c r="G53" s="112">
        <v>456378.94</v>
      </c>
    </row>
    <row r="54" spans="1:8" ht="15.75">
      <c r="A54" s="132">
        <v>41426</v>
      </c>
      <c r="B54" s="121">
        <v>2134105.88</v>
      </c>
      <c r="C54" s="116">
        <v>608543.47</v>
      </c>
      <c r="D54" s="112">
        <v>497436.82000000007</v>
      </c>
      <c r="E54" s="122">
        <v>961538.19</v>
      </c>
      <c r="F54" s="116">
        <v>11387.79</v>
      </c>
      <c r="G54" s="112">
        <v>880370.73</v>
      </c>
    </row>
    <row r="55" spans="1:8" ht="15.75">
      <c r="A55" s="132">
        <v>41456</v>
      </c>
      <c r="B55" s="121">
        <v>2405743.09</v>
      </c>
      <c r="C55" s="116">
        <v>688741.28999999922</v>
      </c>
      <c r="D55" s="112">
        <v>409642.70999999996</v>
      </c>
      <c r="E55" s="122">
        <v>1150768.1000000001</v>
      </c>
      <c r="F55" s="116">
        <v>11591.13</v>
      </c>
      <c r="G55" s="112">
        <v>721222</v>
      </c>
    </row>
    <row r="56" spans="1:8" ht="15.75">
      <c r="A56" s="132">
        <v>41487</v>
      </c>
      <c r="B56" s="121">
        <v>2910187.06</v>
      </c>
      <c r="C56" s="116">
        <v>684081.55999999982</v>
      </c>
      <c r="D56" s="112">
        <v>426314.22000000009</v>
      </c>
      <c r="E56" s="122">
        <v>975456.08</v>
      </c>
      <c r="F56" s="116">
        <v>10445.69</v>
      </c>
      <c r="G56" s="112">
        <v>570225.81000000006</v>
      </c>
    </row>
    <row r="57" spans="1:8" ht="15.75">
      <c r="A57" s="132">
        <v>41518</v>
      </c>
      <c r="B57" s="121">
        <v>3096177.67</v>
      </c>
      <c r="C57" s="116">
        <v>742474.71999999927</v>
      </c>
      <c r="D57" s="112">
        <v>436567.80000000005</v>
      </c>
      <c r="E57" s="122">
        <v>1305590.33</v>
      </c>
      <c r="F57" s="116">
        <v>10088.859999999999</v>
      </c>
      <c r="G57" s="112">
        <v>669629.64999999991</v>
      </c>
    </row>
    <row r="58" spans="1:8" ht="15.75">
      <c r="A58" s="132">
        <v>41548</v>
      </c>
      <c r="B58" s="121">
        <v>3200415.0799999991</v>
      </c>
      <c r="C58" s="116">
        <v>810744.21000000043</v>
      </c>
      <c r="D58" s="112">
        <v>527922.62999999989</v>
      </c>
      <c r="E58" s="122">
        <v>1059055.8899999999</v>
      </c>
      <c r="F58" s="116">
        <v>14170.980000000001</v>
      </c>
      <c r="G58" s="112">
        <v>1766733.57</v>
      </c>
    </row>
    <row r="59" spans="1:8" ht="15.75">
      <c r="A59" s="132">
        <v>41579</v>
      </c>
      <c r="B59" s="121">
        <v>2750994.0899999994</v>
      </c>
      <c r="C59" s="116">
        <v>744910.72000000032</v>
      </c>
      <c r="D59" s="112">
        <v>640416.10000000009</v>
      </c>
      <c r="E59" s="122">
        <v>856857.6399999999</v>
      </c>
      <c r="F59" s="116">
        <v>7994.6699999999992</v>
      </c>
      <c r="G59" s="112">
        <v>989363.3600000001</v>
      </c>
    </row>
    <row r="60" spans="1:8" ht="16.5" thickBot="1">
      <c r="A60" s="132">
        <v>41609</v>
      </c>
      <c r="B60" s="123">
        <v>3441664.36</v>
      </c>
      <c r="C60" s="117">
        <v>792349.79999999888</v>
      </c>
      <c r="D60" s="113">
        <v>673531.3600000001</v>
      </c>
      <c r="E60" s="124">
        <v>889312.08999999985</v>
      </c>
      <c r="F60" s="117">
        <v>29096.720000000001</v>
      </c>
      <c r="G60" s="113">
        <v>967794.45</v>
      </c>
    </row>
    <row r="61" spans="1:8" ht="16.5" thickBot="1">
      <c r="A61" s="127" t="s">
        <v>35</v>
      </c>
      <c r="B61" s="125">
        <f t="shared" ref="B61:G61" si="2">SUM(B49:B60)</f>
        <v>28108683.849999998</v>
      </c>
      <c r="C61" s="118">
        <f t="shared" si="2"/>
        <v>5845885.8299999982</v>
      </c>
      <c r="D61" s="114">
        <f t="shared" si="2"/>
        <v>5652906.0100000007</v>
      </c>
      <c r="E61" s="126">
        <f t="shared" si="2"/>
        <v>11127759.870000001</v>
      </c>
      <c r="F61" s="118">
        <f t="shared" si="2"/>
        <v>158793.58299999998</v>
      </c>
      <c r="G61" s="114">
        <f t="shared" si="2"/>
        <v>8053334.330000001</v>
      </c>
    </row>
    <row r="62" spans="1:8" ht="30.75" thickBot="1">
      <c r="A62" s="127" t="s">
        <v>70</v>
      </c>
      <c r="B62" s="133">
        <f>B61/$C$1</f>
        <v>1.8914333694053334E-2</v>
      </c>
      <c r="C62" s="134">
        <f t="shared" ref="C62:G62" si="3">C61/$C$1</f>
        <v>3.93369664392728E-3</v>
      </c>
      <c r="D62" s="134">
        <f t="shared" si="3"/>
        <v>3.8038405207741388E-3</v>
      </c>
      <c r="E62" s="134">
        <f t="shared" si="3"/>
        <v>7.4878697477141253E-3</v>
      </c>
      <c r="F62" s="134">
        <f t="shared" si="3"/>
        <v>1.0685220387280263E-4</v>
      </c>
      <c r="G62" s="134">
        <f t="shared" si="3"/>
        <v>5.4190887656020746E-3</v>
      </c>
      <c r="H62" s="135"/>
    </row>
    <row r="63" spans="1:8" ht="30.75" thickBot="1">
      <c r="A63" s="127" t="s">
        <v>66</v>
      </c>
      <c r="B63" s="97">
        <v>145</v>
      </c>
      <c r="C63" s="97">
        <v>3791</v>
      </c>
      <c r="D63" s="97">
        <v>65</v>
      </c>
      <c r="E63" s="97">
        <v>7</v>
      </c>
      <c r="F63" s="97">
        <v>3</v>
      </c>
      <c r="G63" s="97">
        <v>189</v>
      </c>
    </row>
    <row r="64" spans="1:8" ht="15.75">
      <c r="A64" s="98"/>
      <c r="B64" s="99"/>
      <c r="C64" s="99"/>
      <c r="D64" s="99"/>
      <c r="E64" s="99"/>
      <c r="F64" s="99"/>
      <c r="G64" s="9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2012-2013</vt:lpstr>
      <vt:lpstr>GASTO TRIBUTARIO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Federico Bertoncini</dc:creator>
  <cp:lastModifiedBy>Seven</cp:lastModifiedBy>
  <dcterms:created xsi:type="dcterms:W3CDTF">2013-10-01T15:01:13Z</dcterms:created>
  <dcterms:modified xsi:type="dcterms:W3CDTF">2014-06-04T12:34:39Z</dcterms:modified>
</cp:coreProperties>
</file>