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if2015\"/>
    </mc:Choice>
  </mc:AlternateContent>
  <bookViews>
    <workbookView xWindow="0" yWindow="0" windowWidth="28800" windowHeight="12435" tabRatio="956"/>
  </bookViews>
  <sheets>
    <sheet name="1.4 devengado" sheetId="1" r:id="rId1"/>
    <sheet name="BASE CAJA" sheetId="13" state="hidden" r:id="rId2"/>
    <sheet name="Hoja1" sheetId="10" state="hidden" r:id="rId3"/>
  </sheets>
  <definedNames>
    <definedName name="_xlnm.Print_Area" localSheetId="0">'1.4 devengado'!$A$2:$F$175</definedName>
  </definedNames>
  <calcPr calcId="152511"/>
</workbook>
</file>

<file path=xl/calcChain.xml><?xml version="1.0" encoding="utf-8"?>
<calcChain xmlns="http://schemas.openxmlformats.org/spreadsheetml/2006/main">
  <c r="J135" i="13" l="1"/>
  <c r="J136" i="13" s="1"/>
  <c r="I137" i="13"/>
  <c r="K126" i="13"/>
  <c r="K127" i="13"/>
  <c r="K129" i="13"/>
  <c r="J133" i="13"/>
  <c r="I133" i="13"/>
  <c r="K133" i="13" s="1"/>
  <c r="J128" i="13"/>
  <c r="I128" i="13"/>
  <c r="K128" i="13" s="1"/>
  <c r="J125" i="13"/>
  <c r="J124" i="13"/>
  <c r="I125" i="13"/>
  <c r="I124" i="13"/>
  <c r="K124" i="13" s="1"/>
  <c r="J121" i="13"/>
  <c r="J120" i="13"/>
  <c r="I121" i="13"/>
  <c r="I120" i="13"/>
  <c r="K120" i="13" s="1"/>
  <c r="J112" i="13"/>
  <c r="J113" i="13"/>
  <c r="J114" i="13"/>
  <c r="J111" i="13"/>
  <c r="I117" i="13"/>
  <c r="K117" i="13" s="1"/>
  <c r="I116" i="13"/>
  <c r="K116" i="13" s="1"/>
  <c r="I113" i="13"/>
  <c r="I114" i="13"/>
  <c r="K114" i="13" s="1"/>
  <c r="I115" i="13"/>
  <c r="K115" i="13" s="1"/>
  <c r="I112" i="13"/>
  <c r="K112" i="13" s="1"/>
  <c r="I111" i="13"/>
  <c r="J109" i="13"/>
  <c r="I109" i="13"/>
  <c r="J107" i="13"/>
  <c r="I107" i="13"/>
  <c r="K72" i="13"/>
  <c r="K73" i="13"/>
  <c r="K75" i="13"/>
  <c r="K77" i="13"/>
  <c r="K80" i="13"/>
  <c r="K81" i="13"/>
  <c r="K84" i="13"/>
  <c r="K85" i="13"/>
  <c r="K88" i="13"/>
  <c r="K71" i="13"/>
  <c r="B140" i="13"/>
  <c r="F140" i="13" s="1"/>
  <c r="F139" i="13"/>
  <c r="F132" i="13"/>
  <c r="F131" i="13" s="1"/>
  <c r="E131" i="13"/>
  <c r="D131" i="13"/>
  <c r="C131" i="13"/>
  <c r="B131" i="13"/>
  <c r="F130" i="13"/>
  <c r="F129" i="13"/>
  <c r="F127" i="13"/>
  <c r="F126" i="13"/>
  <c r="F124" i="13"/>
  <c r="C123" i="13"/>
  <c r="C122" i="13" s="1"/>
  <c r="B123" i="13"/>
  <c r="B122" i="13" s="1"/>
  <c r="E122" i="13"/>
  <c r="E118" i="13" s="1"/>
  <c r="D122" i="13"/>
  <c r="D118" i="13" s="1"/>
  <c r="F120" i="13"/>
  <c r="F119" i="13" s="1"/>
  <c r="E119" i="13"/>
  <c r="D119" i="13"/>
  <c r="C119" i="13"/>
  <c r="C118" i="13" s="1"/>
  <c r="B119" i="13"/>
  <c r="B118" i="13" s="1"/>
  <c r="F110" i="13"/>
  <c r="F108" i="13" s="1"/>
  <c r="F106" i="13" s="1"/>
  <c r="E110" i="13"/>
  <c r="D110" i="13"/>
  <c r="D108" i="13" s="1"/>
  <c r="D106" i="13" s="1"/>
  <c r="C110" i="13"/>
  <c r="C108" i="13" s="1"/>
  <c r="C106" i="13" s="1"/>
  <c r="C105" i="13" s="1"/>
  <c r="B110" i="13"/>
  <c r="B108" i="13" s="1"/>
  <c r="B106" i="13" s="1"/>
  <c r="E106" i="13"/>
  <c r="F104" i="13"/>
  <c r="F103" i="13"/>
  <c r="E102" i="13"/>
  <c r="D102" i="13"/>
  <c r="C102" i="13"/>
  <c r="B102" i="13"/>
  <c r="F101" i="13"/>
  <c r="F100" i="13"/>
  <c r="F99" i="13"/>
  <c r="F98" i="13"/>
  <c r="E97" i="13"/>
  <c r="D97" i="13"/>
  <c r="D94" i="13" s="1"/>
  <c r="C97" i="13"/>
  <c r="C94" i="13" s="1"/>
  <c r="C91" i="13" s="1"/>
  <c r="B97" i="13"/>
  <c r="B94" i="13" s="1"/>
  <c r="B91" i="13" s="1"/>
  <c r="F96" i="13"/>
  <c r="F95" i="13"/>
  <c r="E94" i="13"/>
  <c r="F93" i="13"/>
  <c r="F92" i="13" s="1"/>
  <c r="E92" i="13"/>
  <c r="E91" i="13" s="1"/>
  <c r="D92" i="13"/>
  <c r="D91" i="13" s="1"/>
  <c r="C92" i="13"/>
  <c r="B92" i="13"/>
  <c r="F89" i="13"/>
  <c r="F87" i="13"/>
  <c r="F86" i="13"/>
  <c r="F83" i="13"/>
  <c r="F82" i="13" s="1"/>
  <c r="E83" i="13"/>
  <c r="E82" i="13" s="1"/>
  <c r="D83" i="13"/>
  <c r="C83" i="13"/>
  <c r="C82" i="13" s="1"/>
  <c r="C78" i="13" s="1"/>
  <c r="B83" i="13"/>
  <c r="B82" i="13" s="1"/>
  <c r="D82" i="13"/>
  <c r="F79" i="13"/>
  <c r="E79" i="13"/>
  <c r="E78" i="13" s="1"/>
  <c r="D79" i="13"/>
  <c r="C79" i="13"/>
  <c r="B79" i="13"/>
  <c r="D78" i="13"/>
  <c r="F76" i="13"/>
  <c r="E76" i="13"/>
  <c r="D76" i="13"/>
  <c r="D69" i="13" s="1"/>
  <c r="C76" i="13"/>
  <c r="B76" i="13"/>
  <c r="F74" i="13"/>
  <c r="E74" i="13"/>
  <c r="D74" i="13"/>
  <c r="C74" i="13"/>
  <c r="B74" i="13"/>
  <c r="F70" i="13"/>
  <c r="E70" i="13"/>
  <c r="D70" i="13"/>
  <c r="C70" i="13"/>
  <c r="B70" i="13"/>
  <c r="F68" i="13"/>
  <c r="F67" i="13"/>
  <c r="F66" i="13"/>
  <c r="F63" i="13" s="1"/>
  <c r="F65" i="13"/>
  <c r="F64" i="13"/>
  <c r="E63" i="13"/>
  <c r="E61" i="13" s="1"/>
  <c r="D63" i="13"/>
  <c r="C63" i="13"/>
  <c r="B63" i="13"/>
  <c r="B61" i="13" s="1"/>
  <c r="F62" i="13"/>
  <c r="D61" i="13"/>
  <c r="C61" i="13"/>
  <c r="F60" i="13"/>
  <c r="F59" i="13"/>
  <c r="E59" i="13"/>
  <c r="D59" i="13"/>
  <c r="C59" i="13"/>
  <c r="B59" i="13"/>
  <c r="F58" i="13"/>
  <c r="F57" i="13" s="1"/>
  <c r="E57" i="13"/>
  <c r="D57" i="13"/>
  <c r="C57" i="13"/>
  <c r="B57" i="13"/>
  <c r="F56" i="13"/>
  <c r="F55" i="13"/>
  <c r="F54" i="13"/>
  <c r="F53" i="13" s="1"/>
  <c r="F52" i="13" s="1"/>
  <c r="E53" i="13"/>
  <c r="D53" i="13"/>
  <c r="D52" i="13" s="1"/>
  <c r="C53" i="13"/>
  <c r="C52" i="13" s="1"/>
  <c r="B53" i="13"/>
  <c r="B52" i="13" s="1"/>
  <c r="E52" i="13"/>
  <c r="F51" i="13"/>
  <c r="F50" i="13" s="1"/>
  <c r="E50" i="13"/>
  <c r="D50" i="13"/>
  <c r="C50" i="13"/>
  <c r="B50" i="13"/>
  <c r="F49" i="13"/>
  <c r="F48" i="13"/>
  <c r="F47" i="13"/>
  <c r="F46" i="13"/>
  <c r="E45" i="13"/>
  <c r="D45" i="13"/>
  <c r="D19" i="13" s="1"/>
  <c r="C45" i="13"/>
  <c r="B45" i="13"/>
  <c r="F44" i="13"/>
  <c r="F43" i="13"/>
  <c r="F42" i="13"/>
  <c r="F41" i="13"/>
  <c r="F40" i="13"/>
  <c r="F39" i="13"/>
  <c r="E39" i="13"/>
  <c r="D39" i="13"/>
  <c r="C39" i="13"/>
  <c r="B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3" i="13" s="1"/>
  <c r="F26" i="13"/>
  <c r="F25" i="13"/>
  <c r="F24" i="13"/>
  <c r="E23" i="13"/>
  <c r="D23" i="13"/>
  <c r="C23" i="13"/>
  <c r="B23" i="13"/>
  <c r="B19" i="13" s="1"/>
  <c r="B12" i="13" s="1"/>
  <c r="B11" i="13" s="1"/>
  <c r="F22" i="13"/>
  <c r="E22" i="13"/>
  <c r="D22" i="13"/>
  <c r="C22" i="13"/>
  <c r="C19" i="13" s="1"/>
  <c r="B22" i="13"/>
  <c r="F21" i="13"/>
  <c r="F20" i="13"/>
  <c r="E19" i="13"/>
  <c r="F18" i="13"/>
  <c r="F17" i="13"/>
  <c r="F16" i="13"/>
  <c r="F15" i="13"/>
  <c r="F14" i="13"/>
  <c r="E13" i="13"/>
  <c r="E12" i="13" s="1"/>
  <c r="D13" i="13"/>
  <c r="D12" i="13" s="1"/>
  <c r="C13" i="13"/>
  <c r="B13" i="13"/>
  <c r="K107" i="13" l="1"/>
  <c r="K111" i="13"/>
  <c r="K113" i="13"/>
  <c r="K109" i="13"/>
  <c r="K121" i="13"/>
  <c r="K125" i="13"/>
  <c r="D135" i="13"/>
  <c r="D136" i="13" s="1"/>
  <c r="F13" i="13"/>
  <c r="F45" i="13"/>
  <c r="F19" i="13" s="1"/>
  <c r="D105" i="13"/>
  <c r="C12" i="13"/>
  <c r="C11" i="13" s="1"/>
  <c r="F97" i="13"/>
  <c r="F102" i="13"/>
  <c r="F61" i="13"/>
  <c r="E105" i="13"/>
  <c r="C69" i="13"/>
  <c r="B78" i="13"/>
  <c r="B69" i="13" s="1"/>
  <c r="F78" i="13"/>
  <c r="F69" i="13" s="1"/>
  <c r="C134" i="13"/>
  <c r="C90" i="13"/>
  <c r="B134" i="13"/>
  <c r="E69" i="13"/>
  <c r="E135" i="13" s="1"/>
  <c r="D11" i="13"/>
  <c r="F94" i="13"/>
  <c r="B105" i="13"/>
  <c r="E11" i="13"/>
  <c r="C135" i="13"/>
  <c r="F123" i="13"/>
  <c r="F122" i="13" s="1"/>
  <c r="F118" i="13" s="1"/>
  <c r="F105" i="13" s="1"/>
  <c r="F12" i="13" l="1"/>
  <c r="F11" i="13" s="1"/>
  <c r="F90" i="13" s="1"/>
  <c r="F91" i="13"/>
  <c r="F134" i="13" s="1"/>
  <c r="B135" i="13"/>
  <c r="C136" i="13"/>
  <c r="C141" i="13" s="1"/>
  <c r="D134" i="13"/>
  <c r="D90" i="13"/>
  <c r="E90" i="13"/>
  <c r="E134" i="13"/>
  <c r="E136" i="13"/>
  <c r="C137" i="13"/>
  <c r="C143" i="13" s="1"/>
  <c r="F135" i="13"/>
  <c r="F136" i="13" s="1"/>
  <c r="B90" i="13"/>
  <c r="F141" i="13" l="1"/>
  <c r="F137" i="13"/>
  <c r="F143" i="13" s="1"/>
  <c r="E141" i="13"/>
  <c r="E137" i="13"/>
  <c r="E143" i="13" s="1"/>
  <c r="B136" i="13"/>
  <c r="B141" i="13" s="1"/>
  <c r="B137" i="13"/>
  <c r="B143" i="13" s="1"/>
  <c r="D141" i="13"/>
  <c r="D137" i="13"/>
  <c r="D143" i="13" s="1"/>
  <c r="E172" i="1" l="1"/>
  <c r="C172" i="1"/>
  <c r="B172" i="1"/>
  <c r="C24" i="10" l="1"/>
  <c r="C18" i="10"/>
  <c r="C20" i="10" s="1"/>
  <c r="C16" i="10"/>
  <c r="C13" i="10"/>
  <c r="B79" i="1" l="1"/>
  <c r="B45" i="1" l="1"/>
  <c r="C102" i="1" l="1"/>
  <c r="D102" i="1"/>
  <c r="E102" i="1"/>
  <c r="C110" i="1" l="1"/>
  <c r="F58" i="1"/>
  <c r="F56" i="1"/>
  <c r="B39" i="1" l="1"/>
  <c r="B23" i="1" s="1"/>
  <c r="B22" i="1"/>
  <c r="B19" i="1" l="1"/>
  <c r="B110" i="1" l="1"/>
  <c r="C57" i="1" l="1"/>
  <c r="B63" i="1" l="1"/>
  <c r="B13" i="1" l="1"/>
  <c r="B108" i="1" l="1"/>
  <c r="C167" i="1" l="1"/>
  <c r="F170" i="1"/>
  <c r="F169" i="1"/>
  <c r="F168" i="1"/>
  <c r="C92" i="1"/>
  <c r="B92" i="1"/>
  <c r="B140" i="1"/>
  <c r="B102" i="1"/>
  <c r="C13" i="1"/>
  <c r="D13" i="1"/>
  <c r="E13" i="1"/>
  <c r="F14" i="1"/>
  <c r="F15" i="1"/>
  <c r="F16" i="1"/>
  <c r="F17" i="1"/>
  <c r="F18" i="1"/>
  <c r="F20" i="1"/>
  <c r="F21" i="1"/>
  <c r="C22" i="1"/>
  <c r="D22" i="1"/>
  <c r="E22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C39" i="1"/>
  <c r="D39" i="1"/>
  <c r="D23" i="1" s="1"/>
  <c r="E39" i="1"/>
  <c r="E23" i="1" s="1"/>
  <c r="F41" i="1"/>
  <c r="F42" i="1"/>
  <c r="F43" i="1"/>
  <c r="F44" i="1"/>
  <c r="D45" i="1"/>
  <c r="E45" i="1"/>
  <c r="F46" i="1"/>
  <c r="F48" i="1"/>
  <c r="F49" i="1"/>
  <c r="B50" i="1"/>
  <c r="C50" i="1"/>
  <c r="D50" i="1"/>
  <c r="E50" i="1"/>
  <c r="F51" i="1"/>
  <c r="F50" i="1" s="1"/>
  <c r="B53" i="1"/>
  <c r="C53" i="1"/>
  <c r="D53" i="1"/>
  <c r="D52" i="1" s="1"/>
  <c r="E53" i="1"/>
  <c r="E52" i="1" s="1"/>
  <c r="F54" i="1"/>
  <c r="F55" i="1"/>
  <c r="B57" i="1"/>
  <c r="D57" i="1"/>
  <c r="E57" i="1"/>
  <c r="F57" i="1"/>
  <c r="B59" i="1"/>
  <c r="C59" i="1"/>
  <c r="D59" i="1"/>
  <c r="E59" i="1"/>
  <c r="F60" i="1"/>
  <c r="F59" i="1" s="1"/>
  <c r="F62" i="1"/>
  <c r="C63" i="1"/>
  <c r="D63" i="1"/>
  <c r="D61" i="1" s="1"/>
  <c r="E63" i="1"/>
  <c r="E61" i="1" s="1"/>
  <c r="F64" i="1"/>
  <c r="F65" i="1"/>
  <c r="F66" i="1"/>
  <c r="F67" i="1"/>
  <c r="F68" i="1"/>
  <c r="B70" i="1"/>
  <c r="C70" i="1"/>
  <c r="D70" i="1"/>
  <c r="E70" i="1"/>
  <c r="F71" i="1"/>
  <c r="F72" i="1"/>
  <c r="F73" i="1"/>
  <c r="B74" i="1"/>
  <c r="C74" i="1"/>
  <c r="D74" i="1"/>
  <c r="E74" i="1"/>
  <c r="F75" i="1"/>
  <c r="F74" i="1" s="1"/>
  <c r="B76" i="1"/>
  <c r="C76" i="1"/>
  <c r="D76" i="1"/>
  <c r="E76" i="1"/>
  <c r="F77" i="1"/>
  <c r="F76" i="1" s="1"/>
  <c r="D79" i="1"/>
  <c r="E79" i="1"/>
  <c r="F80" i="1"/>
  <c r="B83" i="1"/>
  <c r="C83" i="1"/>
  <c r="D83" i="1"/>
  <c r="D82" i="1" s="1"/>
  <c r="E83" i="1"/>
  <c r="E82" i="1" s="1"/>
  <c r="F84" i="1"/>
  <c r="F85" i="1"/>
  <c r="F86" i="1"/>
  <c r="F87" i="1"/>
  <c r="F88" i="1"/>
  <c r="F89" i="1"/>
  <c r="D92" i="1"/>
  <c r="E92" i="1"/>
  <c r="E91" i="1" s="1"/>
  <c r="F93" i="1"/>
  <c r="F92" i="1" s="1"/>
  <c r="F95" i="1"/>
  <c r="F96" i="1"/>
  <c r="B97" i="1"/>
  <c r="C97" i="1"/>
  <c r="C94" i="1" s="1"/>
  <c r="D97" i="1"/>
  <c r="D94" i="1" s="1"/>
  <c r="E97" i="1"/>
  <c r="E94" i="1" s="1"/>
  <c r="F98" i="1"/>
  <c r="F99" i="1"/>
  <c r="F100" i="1"/>
  <c r="F101" i="1"/>
  <c r="F103" i="1"/>
  <c r="E106" i="1"/>
  <c r="F107" i="1"/>
  <c r="F109" i="1"/>
  <c r="D110" i="1"/>
  <c r="D108" i="1" s="1"/>
  <c r="D106" i="1" s="1"/>
  <c r="E110" i="1"/>
  <c r="F111" i="1"/>
  <c r="F112" i="1"/>
  <c r="F113" i="1"/>
  <c r="F114" i="1"/>
  <c r="F115" i="1"/>
  <c r="F116" i="1"/>
  <c r="F117" i="1"/>
  <c r="B119" i="1"/>
  <c r="C119" i="1"/>
  <c r="D119" i="1"/>
  <c r="E119" i="1"/>
  <c r="F120" i="1"/>
  <c r="F121" i="1"/>
  <c r="D122" i="1"/>
  <c r="D118" i="1" s="1"/>
  <c r="E122" i="1"/>
  <c r="B123" i="1"/>
  <c r="C123" i="1"/>
  <c r="F124" i="1"/>
  <c r="F125" i="1"/>
  <c r="F126" i="1"/>
  <c r="F127" i="1"/>
  <c r="F128" i="1"/>
  <c r="F129" i="1"/>
  <c r="F130" i="1"/>
  <c r="B131" i="1"/>
  <c r="C131" i="1"/>
  <c r="D131" i="1"/>
  <c r="E131" i="1"/>
  <c r="F132" i="1"/>
  <c r="F133" i="1"/>
  <c r="F139" i="1"/>
  <c r="B146" i="1"/>
  <c r="C146" i="1"/>
  <c r="D146" i="1"/>
  <c r="E146" i="1"/>
  <c r="F147" i="1"/>
  <c r="F148" i="1"/>
  <c r="F149" i="1"/>
  <c r="F150" i="1"/>
  <c r="F151" i="1"/>
  <c r="D152" i="1"/>
  <c r="F153" i="1"/>
  <c r="F154" i="1"/>
  <c r="F155" i="1"/>
  <c r="F156" i="1"/>
  <c r="F158" i="1"/>
  <c r="F159" i="1"/>
  <c r="B161" i="1"/>
  <c r="C161" i="1"/>
  <c r="D161" i="1"/>
  <c r="E161" i="1"/>
  <c r="F162" i="1"/>
  <c r="F163" i="1"/>
  <c r="F164" i="1"/>
  <c r="F165" i="1"/>
  <c r="F166" i="1"/>
  <c r="D167" i="1"/>
  <c r="E167" i="1"/>
  <c r="F171" i="1"/>
  <c r="F173" i="1"/>
  <c r="F174" i="1"/>
  <c r="F104" i="1"/>
  <c r="F172" i="1"/>
  <c r="F102" i="1" l="1"/>
  <c r="D91" i="1"/>
  <c r="C91" i="1"/>
  <c r="F13" i="1"/>
  <c r="C61" i="1"/>
  <c r="C52" i="1"/>
  <c r="F97" i="1"/>
  <c r="F94" i="1" s="1"/>
  <c r="F140" i="1"/>
  <c r="F53" i="1"/>
  <c r="F52" i="1" s="1"/>
  <c r="B52" i="1"/>
  <c r="F167" i="1"/>
  <c r="F161" i="1"/>
  <c r="F119" i="1"/>
  <c r="E118" i="1"/>
  <c r="E105" i="1" s="1"/>
  <c r="F146" i="1"/>
  <c r="D145" i="1"/>
  <c r="D105" i="1"/>
  <c r="F63" i="1"/>
  <c r="F61" i="1" s="1"/>
  <c r="E19" i="1"/>
  <c r="E12" i="1" s="1"/>
  <c r="E11" i="1" s="1"/>
  <c r="B94" i="1"/>
  <c r="E78" i="1"/>
  <c r="B61" i="1"/>
  <c r="C23" i="1"/>
  <c r="C122" i="1"/>
  <c r="C108" i="1"/>
  <c r="C82" i="1"/>
  <c r="F131" i="1"/>
  <c r="B122" i="1"/>
  <c r="B106" i="1"/>
  <c r="B82" i="1"/>
  <c r="F123" i="1"/>
  <c r="F122" i="1" s="1"/>
  <c r="F83" i="1"/>
  <c r="F82" i="1" s="1"/>
  <c r="F110" i="1"/>
  <c r="F108" i="1" s="1"/>
  <c r="F106" i="1" s="1"/>
  <c r="F70" i="1"/>
  <c r="C160" i="1"/>
  <c r="D160" i="1"/>
  <c r="E160" i="1"/>
  <c r="D19" i="1"/>
  <c r="D12" i="1" s="1"/>
  <c r="D11" i="1" s="1"/>
  <c r="D78" i="1"/>
  <c r="D69" i="1" s="1"/>
  <c r="F22" i="1"/>
  <c r="B167" i="1"/>
  <c r="F91" i="1" l="1"/>
  <c r="E69" i="1"/>
  <c r="E135" i="1" s="1"/>
  <c r="E157" i="1" s="1"/>
  <c r="F118" i="1"/>
  <c r="B160" i="1"/>
  <c r="B91" i="1"/>
  <c r="D135" i="1"/>
  <c r="D136" i="1" s="1"/>
  <c r="F160" i="1"/>
  <c r="C118" i="1"/>
  <c r="C106" i="1"/>
  <c r="B118" i="1"/>
  <c r="B78" i="1"/>
  <c r="E134" i="1"/>
  <c r="D134" i="1"/>
  <c r="D90" i="1"/>
  <c r="F105" i="1" l="1"/>
  <c r="E90" i="1"/>
  <c r="E136" i="1"/>
  <c r="E141" i="1" s="1"/>
  <c r="E137" i="1"/>
  <c r="E143" i="1" s="1"/>
  <c r="C105" i="1"/>
  <c r="B105" i="1"/>
  <c r="B69" i="1"/>
  <c r="D137" i="1"/>
  <c r="D143" i="1" s="1"/>
  <c r="D175" i="1" s="1"/>
  <c r="D141" i="1"/>
  <c r="E152" i="1" l="1"/>
  <c r="E145" i="1" s="1"/>
  <c r="E175" i="1" s="1"/>
  <c r="B135" i="1"/>
  <c r="B157" i="1" s="1"/>
  <c r="B136" i="1" l="1"/>
  <c r="B152" i="1" l="1"/>
  <c r="B145" i="1" l="1"/>
  <c r="F47" i="1" l="1"/>
  <c r="F45" i="1" s="1"/>
  <c r="C45" i="1"/>
  <c r="C19" i="1" s="1"/>
  <c r="C12" i="1" s="1"/>
  <c r="C11" i="1" s="1"/>
  <c r="C134" i="1" l="1"/>
  <c r="F40" i="1" l="1"/>
  <c r="F39" i="1" s="1"/>
  <c r="F23" i="1" s="1"/>
  <c r="F19" i="1" s="1"/>
  <c r="B12" i="1"/>
  <c r="B11" i="1" s="1"/>
  <c r="F12" i="1" l="1"/>
  <c r="F11" i="1" s="1"/>
  <c r="F134" i="1" s="1"/>
  <c r="B134" i="1"/>
  <c r="B90" i="1"/>
  <c r="B141" i="1" l="1"/>
  <c r="B137" i="1"/>
  <c r="B143" i="1" s="1"/>
  <c r="B175" i="1" s="1"/>
  <c r="F81" i="1"/>
  <c r="F79" i="1" s="1"/>
  <c r="F78" i="1" s="1"/>
  <c r="C79" i="1"/>
  <c r="C78" i="1" s="1"/>
  <c r="C69" i="1" s="1"/>
  <c r="C90" i="1" l="1"/>
  <c r="C135" i="1"/>
  <c r="C157" i="1" s="1"/>
  <c r="F69" i="1"/>
  <c r="C137" i="1" l="1"/>
  <c r="C143" i="1" s="1"/>
  <c r="C136" i="1"/>
  <c r="C141" i="1" s="1"/>
  <c r="F90" i="1"/>
  <c r="F135" i="1"/>
  <c r="C152" i="1" l="1"/>
  <c r="F157" i="1"/>
  <c r="B177" i="1" s="1"/>
  <c r="F137" i="1"/>
  <c r="F143" i="1" s="1"/>
  <c r="F136" i="1"/>
  <c r="F141" i="1" s="1"/>
  <c r="F152" i="1" l="1"/>
  <c r="F145" i="1" s="1"/>
  <c r="C145" i="1"/>
  <c r="C175" i="1" s="1"/>
  <c r="F175" i="1" s="1"/>
</calcChain>
</file>

<file path=xl/sharedStrings.xml><?xml version="1.0" encoding="utf-8"?>
<sst xmlns="http://schemas.openxmlformats.org/spreadsheetml/2006/main" count="337" uniqueCount="172">
  <si>
    <t>CONSOLIDADO ADMINISTRACION PUBLICA NO FINANCIERA</t>
  </si>
  <si>
    <t>PROVINCIA DE CHACO</t>
  </si>
  <si>
    <t>CONCEPTO</t>
  </si>
  <si>
    <t>ADMINIST. CENTRAL</t>
  </si>
  <si>
    <t>ORG. DESCENT.</t>
  </si>
  <si>
    <t>FDOS. FIDUC
Y CTAS. ESP</t>
  </si>
  <si>
    <t>INST. DE SEG.
SOCIAL</t>
  </si>
  <si>
    <t>SUBTOTAL</t>
  </si>
  <si>
    <t>(1)</t>
  </si>
  <si>
    <t>(2)</t>
  </si>
  <si>
    <t>(3)</t>
  </si>
  <si>
    <t>(4)</t>
  </si>
  <si>
    <t>(5)=(1+2+3+4)</t>
  </si>
  <si>
    <t>I. INGRESOS CORRIENTES</t>
  </si>
  <si>
    <r>
      <t xml:space="preserve">   . </t>
    </r>
    <r>
      <rPr>
        <b/>
        <u/>
        <sz val="12"/>
        <rFont val="Arial"/>
        <family val="2"/>
      </rPr>
      <t>Tributarios</t>
    </r>
  </si>
  <si>
    <t xml:space="preserve">      - De Orígen Provincial</t>
  </si>
  <si>
    <t xml:space="preserve">            - Ingresos Brutos</t>
  </si>
  <si>
    <t xml:space="preserve">            - Inmobiliario</t>
  </si>
  <si>
    <t xml:space="preserve">            - Sellos</t>
  </si>
  <si>
    <t xml:space="preserve">            - Automotores</t>
  </si>
  <si>
    <t xml:space="preserve">            - Otros Recursos Tributarios</t>
  </si>
  <si>
    <t xml:space="preserve">      - De Orígen Nacional</t>
  </si>
  <si>
    <t xml:space="preserve">               - Distribución Secundaria Neta de la Ley 26075</t>
  </si>
  <si>
    <t xml:space="preserve">               - Ley de Financiamiento Educativo Nº 26075</t>
  </si>
  <si>
    <t xml:space="preserve">            - Sub - Total</t>
  </si>
  <si>
    <t xml:space="preserve">            - Otros de Origen Nacional</t>
  </si>
  <si>
    <t xml:space="preserve">            - Garantía de Coparticipación</t>
  </si>
  <si>
    <t xml:space="preserve">            - Ley 24049 - Transf. Servicios Educativos</t>
  </si>
  <si>
    <t xml:space="preserve">            - Ley 24049 - POSOCO - PROSONU</t>
  </si>
  <si>
    <t xml:space="preserve">            - Ley 24049 - HOSPITALES Y MINORIDAD Y FLIA.</t>
  </si>
  <si>
    <t xml:space="preserve">            - Impuesto a los Activos  - Ley 23906</t>
  </si>
  <si>
    <t xml:space="preserve">            - Impuesto a las Ganancias - Obras Infraestruc. B.Social</t>
  </si>
  <si>
    <t xml:space="preserve">            - Impuesto a las Ganancias - Exc. de obras púb. De carácter social a Bs. A.s</t>
  </si>
  <si>
    <t xml:space="preserve">            - Impuesto a las Ganancias - Suma Fija - Ley  24621</t>
  </si>
  <si>
    <t xml:space="preserve">            - Impuesto a las Ganancias - Ley  24699</t>
  </si>
  <si>
    <t xml:space="preserve">            - Impuesto a los Bienes Personales - Ley 24699</t>
  </si>
  <si>
    <t xml:space="preserve">            - Impuesto a los Bienes Personales- Ley  23966 - Art.30</t>
  </si>
  <si>
    <t xml:space="preserve">            - IVA - Ley 23966 art 5º Pto.2</t>
  </si>
  <si>
    <t xml:space="preserve">            - Fondo Sub. Comp. de Tarifas Eléctricas Ley Nº 24065</t>
  </si>
  <si>
    <t xml:space="preserve">            - Fondo Compensador Desequilibrios Fiscales</t>
  </si>
  <si>
    <t xml:space="preserve">            - Fondo Energía Eléctrica</t>
  </si>
  <si>
    <t xml:space="preserve">            - Otros</t>
  </si>
  <si>
    <t xml:space="preserve">               - Regimen Simplificado para Pequeños Contribuyentes</t>
  </si>
  <si>
    <t xml:space="preserve">               - Fondo Gran Rosario</t>
  </si>
  <si>
    <t xml:space="preserve">               - Fdo. Educ. y Prom. Cooperativa (Ley Nº 23.427)</t>
  </si>
  <si>
    <t xml:space="preserve">               - Moratoria Dto. 1023/95</t>
  </si>
  <si>
    <t xml:space="preserve">               - Otros </t>
  </si>
  <si>
    <t xml:space="preserve">         - Afectados a Obras Públicas</t>
  </si>
  <si>
    <t xml:space="preserve">            - Obras de Infraestructura - Ley 23966 </t>
  </si>
  <si>
    <t xml:space="preserve">            - Coparticipación Vial - Ley 23966</t>
  </si>
  <si>
    <t xml:space="preserve">            - F.E.D.E.I. - Ley 23966</t>
  </si>
  <si>
    <t xml:space="preserve">            - FO.NA.VI. - Ley 23966 y 24464</t>
  </si>
  <si>
    <r>
      <t xml:space="preserve">   . </t>
    </r>
    <r>
      <rPr>
        <b/>
        <u/>
        <sz val="12"/>
        <rFont val="Arial"/>
        <family val="2"/>
      </rPr>
      <t>Contribuciones a la Seguridad Social</t>
    </r>
  </si>
  <si>
    <t xml:space="preserve">      - Aportes y Retenc. que perciben Org.de Prev. y Asist.Soc.</t>
  </si>
  <si>
    <r>
      <t xml:space="preserve">   . </t>
    </r>
    <r>
      <rPr>
        <b/>
        <u/>
        <sz val="12"/>
        <rFont val="Arial"/>
        <family val="2"/>
      </rPr>
      <t>No Tributarios</t>
    </r>
  </si>
  <si>
    <t xml:space="preserve">      - Regalías</t>
  </si>
  <si>
    <t xml:space="preserve">                     - de Hidrocarburos</t>
  </si>
  <si>
    <t xml:space="preserve">                     - de Recursos Hídricos y Otros</t>
  </si>
  <si>
    <t xml:space="preserve">      - Otros No Tributarios</t>
  </si>
  <si>
    <r>
      <t xml:space="preserve">   . </t>
    </r>
    <r>
      <rPr>
        <b/>
        <u/>
        <sz val="12"/>
        <rFont val="Arial"/>
        <family val="2"/>
      </rPr>
      <t>Vta.Bienes y Serv.de la Adm.Publ.</t>
    </r>
  </si>
  <si>
    <t xml:space="preserve">     - Actividades de Prod.Empr.Públ.</t>
  </si>
  <si>
    <r>
      <t xml:space="preserve">   . </t>
    </r>
    <r>
      <rPr>
        <b/>
        <u/>
        <sz val="12"/>
        <rFont val="Arial"/>
        <family val="2"/>
      </rPr>
      <t>Rentas de la Propiedad</t>
    </r>
  </si>
  <si>
    <t xml:space="preserve">     - Intereses Cobrados</t>
  </si>
  <si>
    <r>
      <t xml:space="preserve">   . </t>
    </r>
    <r>
      <rPr>
        <b/>
        <u/>
        <sz val="12"/>
        <rFont val="Arial"/>
        <family val="2"/>
      </rPr>
      <t>Transferencias Corrientes</t>
    </r>
  </si>
  <si>
    <t xml:space="preserve">      - Aportes No Reinteg. p/Financ.Erogac.Ctes.</t>
  </si>
  <si>
    <t xml:space="preserve">      - ATN p/Financ.Erog.Ctes.</t>
  </si>
  <si>
    <t xml:space="preserve">           - Fondo de A.T.N.</t>
  </si>
  <si>
    <t xml:space="preserve">           - Aporte Ministerio de Economía</t>
  </si>
  <si>
    <t xml:space="preserve">           - Aporte Ministerio del Interior</t>
  </si>
  <si>
    <t xml:space="preserve">      - Subsidio a los Consumidores de Gas</t>
  </si>
  <si>
    <t xml:space="preserve">      - Otras Transferencias Corrientes</t>
  </si>
  <si>
    <t>II. GASTOS CORRIENTES</t>
  </si>
  <si>
    <r>
      <t xml:space="preserve">    . </t>
    </r>
    <r>
      <rPr>
        <b/>
        <u/>
        <sz val="12"/>
        <rFont val="Arial"/>
        <family val="2"/>
      </rPr>
      <t>Gastos de Consumo</t>
    </r>
  </si>
  <si>
    <t xml:space="preserve">       - Personal</t>
  </si>
  <si>
    <t xml:space="preserve">       - Bienes de Consumo</t>
  </si>
  <si>
    <t xml:space="preserve">       - Servicios</t>
  </si>
  <si>
    <r>
      <t xml:space="preserve">    . </t>
    </r>
    <r>
      <rPr>
        <b/>
        <u/>
        <sz val="12"/>
        <rFont val="Arial"/>
        <family val="2"/>
      </rPr>
      <t>Rentas de la Propiedad</t>
    </r>
  </si>
  <si>
    <t xml:space="preserve">       - Intereses y Gtos de la Deuda</t>
  </si>
  <si>
    <r>
      <t xml:space="preserve">    . </t>
    </r>
    <r>
      <rPr>
        <b/>
        <u/>
        <sz val="12"/>
        <rFont val="Arial"/>
        <family val="2"/>
      </rPr>
      <t>Prestaciones de la Seguridad Social</t>
    </r>
  </si>
  <si>
    <t xml:space="preserve">      - Prestac. que brindan los Org.de Prev. y Asist.Soc.</t>
  </si>
  <si>
    <r>
      <t xml:space="preserve">    . </t>
    </r>
    <r>
      <rPr>
        <b/>
        <u/>
        <sz val="12"/>
        <rFont val="Arial"/>
        <family val="2"/>
      </rPr>
      <t>Transferencias Corrientes</t>
    </r>
  </si>
  <si>
    <t xml:space="preserve">        - Al Sector Privado</t>
  </si>
  <si>
    <t xml:space="preserve">           . Enseñanza Privada</t>
  </si>
  <si>
    <t xml:space="preserve">           . Otros</t>
  </si>
  <si>
    <t xml:space="preserve">        - Al Sector Público</t>
  </si>
  <si>
    <t xml:space="preserve">           . Municipios</t>
  </si>
  <si>
    <t xml:space="preserve">                 . Coparticipación a Municipios</t>
  </si>
  <si>
    <t xml:space="preserve">                 . Subsidios a Municipios </t>
  </si>
  <si>
    <t xml:space="preserve">           . Organismos de Seguridad Social</t>
  </si>
  <si>
    <t xml:space="preserve">           . Organismos no Consolidados Presup.</t>
  </si>
  <si>
    <t xml:space="preserve">        - Al Sector Externo</t>
  </si>
  <si>
    <t>III. RESULTADO ECONOMICO</t>
  </si>
  <si>
    <t>IV. INGRESOS DE CAPITAL</t>
  </si>
  <si>
    <r>
      <t xml:space="preserve">     . </t>
    </r>
    <r>
      <rPr>
        <b/>
        <u/>
        <sz val="12"/>
        <rFont val="Arial"/>
        <family val="2"/>
      </rPr>
      <t>Recursos Propios de Capital</t>
    </r>
  </si>
  <si>
    <t xml:space="preserve">        - Venta de Activo Fijo</t>
  </si>
  <si>
    <r>
      <t xml:space="preserve">     . </t>
    </r>
    <r>
      <rPr>
        <b/>
        <u/>
        <sz val="12"/>
        <rFont val="Arial"/>
        <family val="2"/>
      </rPr>
      <t>Transferencias de Capital</t>
    </r>
  </si>
  <si>
    <t xml:space="preserve">        - Aportes No Reinteg. p/Financ.Erog. de Capital</t>
  </si>
  <si>
    <t xml:space="preserve">        - Fondo Desarrollo Regional</t>
  </si>
  <si>
    <t xml:space="preserve">        - ATN p/Finan. Erog. de Capital</t>
  </si>
  <si>
    <t xml:space="preserve">        - Otras Transferencias de Capital</t>
  </si>
  <si>
    <r>
      <t xml:space="preserve">     . </t>
    </r>
    <r>
      <rPr>
        <b/>
        <u/>
        <sz val="12"/>
        <rFont val="Arial"/>
        <family val="2"/>
      </rPr>
      <t>Disminución de la Inversión Financiera</t>
    </r>
  </si>
  <si>
    <t xml:space="preserve">        - Venta de Acciones y Participaciones de Capital</t>
  </si>
  <si>
    <t xml:space="preserve">        - Recupero de Préstamos</t>
  </si>
  <si>
    <t xml:space="preserve"> V. GASTOS DE CAPITAL</t>
  </si>
  <si>
    <r>
      <t xml:space="preserve">      . </t>
    </r>
    <r>
      <rPr>
        <b/>
        <u/>
        <sz val="12"/>
        <rFont val="Arial"/>
        <family val="2"/>
      </rPr>
      <t>Inversión Real Directa</t>
    </r>
  </si>
  <si>
    <t xml:space="preserve">        - Maquinaria y Equipo</t>
  </si>
  <si>
    <t xml:space="preserve">        - Construcciones</t>
  </si>
  <si>
    <t xml:space="preserve">                             - Con Rentas Generales</t>
  </si>
  <si>
    <t xml:space="preserve">                             - Con Recursos Afectados</t>
  </si>
  <si>
    <t xml:space="preserve">                                   - RON</t>
  </si>
  <si>
    <t xml:space="preserve">                                   - Transferencias de Capital</t>
  </si>
  <si>
    <t xml:space="preserve">                                   - FOFESO</t>
  </si>
  <si>
    <t xml:space="preserve">                                   - Endeudamiento</t>
  </si>
  <si>
    <t xml:space="preserve">                                   - Otras Fuentes</t>
  </si>
  <si>
    <t xml:space="preserve">        - Bienes Preexistentes</t>
  </si>
  <si>
    <t xml:space="preserve">        - Otras</t>
  </si>
  <si>
    <r>
      <t xml:space="preserve">      . </t>
    </r>
    <r>
      <rPr>
        <b/>
        <u/>
        <sz val="12"/>
        <rFont val="Arial"/>
        <family val="2"/>
      </rPr>
      <t>Transferencias de Capital</t>
    </r>
  </si>
  <si>
    <r>
      <t xml:space="preserve">      . </t>
    </r>
    <r>
      <rPr>
        <b/>
        <u/>
        <sz val="12"/>
        <rFont val="Arial"/>
        <family val="2"/>
      </rPr>
      <t>Inversión Financiera</t>
    </r>
  </si>
  <si>
    <t xml:space="preserve">        - Aportes de Capital</t>
  </si>
  <si>
    <t xml:space="preserve">        - Prestamos</t>
  </si>
  <si>
    <t xml:space="preserve"> VI. INGRESOS TOTALES (I+IV)</t>
  </si>
  <si>
    <t xml:space="preserve"> VII. GASTOS TOTALES (II+V)</t>
  </si>
  <si>
    <t xml:space="preserve"> VIII. GASTOS PRIMARIOS (VII - Rentas de la Propiedad)</t>
  </si>
  <si>
    <t xml:space="preserve"> IX. RESULTADO FINANCIERO PREVIO A FIGURATIV. (VI-VII)</t>
  </si>
  <si>
    <t xml:space="preserve"> X. CONTRIBUCIONES FIGURATIVAS </t>
  </si>
  <si>
    <t xml:space="preserve"> XI. GASTOS  FIGURATIVOS </t>
  </si>
  <si>
    <t xml:space="preserve"> XII. RESULTADO PRIMARIO (VI-VIII)</t>
  </si>
  <si>
    <t>XIII. RESULTADO FINANCIERO  (IX+X-XI)</t>
  </si>
  <si>
    <t xml:space="preserve"> </t>
  </si>
  <si>
    <t>XVI. FUENTES FINANCIERAS</t>
  </si>
  <si>
    <t xml:space="preserve">       - Uso del Fondo Anticiclico</t>
  </si>
  <si>
    <t xml:space="preserve">       - Disminución de Caja y Bancos</t>
  </si>
  <si>
    <t xml:space="preserve">       - Compensación por Disminución de DF por Figurativas</t>
  </si>
  <si>
    <r>
      <t xml:space="preserve">     . </t>
    </r>
    <r>
      <rPr>
        <b/>
        <u/>
        <sz val="12"/>
        <rFont val="Arial"/>
        <family val="2"/>
      </rPr>
      <t>Endeudamiento Público e Increm. de Otros Pasivos</t>
    </r>
  </si>
  <si>
    <t xml:space="preserve">       - Colocoación de Títulos Públicos</t>
  </si>
  <si>
    <t xml:space="preserve">       - Obtención de Préstamos de OIC y FFFIR</t>
  </si>
  <si>
    <t xml:space="preserve">       - Asistencia Financiera del Gobierno Nacional</t>
  </si>
  <si>
    <t xml:space="preserve">       - Aumento Deuda Flotante del Ejercicio</t>
  </si>
  <si>
    <t xml:space="preserve">       - Aumento Deuda Flotante por Figurativas</t>
  </si>
  <si>
    <t xml:space="preserve">     . Contribuciones Figurativas para Aplicaciones Financieras</t>
  </si>
  <si>
    <t>XV. APLICACIONES FINANCIERAS</t>
  </si>
  <si>
    <r>
      <t xml:space="preserve">       . </t>
    </r>
    <r>
      <rPr>
        <b/>
        <u/>
        <sz val="12"/>
        <rFont val="Arial"/>
        <family val="2"/>
      </rPr>
      <t>Inversión Financiera</t>
    </r>
  </si>
  <si>
    <t xml:space="preserve">          - Integración del Fondo Anticiclico</t>
  </si>
  <si>
    <t xml:space="preserve">          - Incremento de Caja y Bancos</t>
  </si>
  <si>
    <t xml:space="preserve">         - Compensación por Aumento de DF por Figurativas</t>
  </si>
  <si>
    <r>
      <t xml:space="preserve">       . </t>
    </r>
    <r>
      <rPr>
        <b/>
        <u/>
        <sz val="12"/>
        <rFont val="Arial"/>
        <family val="2"/>
      </rPr>
      <t>Amortiz. Deuda y Disminución Otros Pasivos</t>
    </r>
  </si>
  <si>
    <t xml:space="preserve">          - Amortización de Títulos Públicos</t>
  </si>
  <si>
    <t xml:space="preserve">          - Devolución de Préstamos de Organismos Internacionales</t>
  </si>
  <si>
    <t xml:space="preserve">          - Devolución de Otros Préstamos </t>
  </si>
  <si>
    <t xml:space="preserve">          - Asistencia Financiera ATN</t>
  </si>
  <si>
    <t xml:space="preserve">          - Disminución de  Deuda Flotante de Ejercicios anteriores</t>
  </si>
  <si>
    <t xml:space="preserve">          - Disminución de  Deuda Flotante por Figurativas</t>
  </si>
  <si>
    <t xml:space="preserve">       . Gastos Figurativos para Aplicacines Financieras </t>
  </si>
  <si>
    <t>XVI. OTROS CONCEPTOS NO INFORMADOS</t>
  </si>
  <si>
    <t xml:space="preserve">       - Letras de Corto Plazo</t>
  </si>
  <si>
    <t xml:space="preserve">          - Letras de Corto Plazo</t>
  </si>
  <si>
    <t>- EN MILES  DE PESOS -</t>
  </si>
  <si>
    <t xml:space="preserve">       - Letras de Largo  Plazo</t>
  </si>
  <si>
    <t xml:space="preserve">          - Letras de largo plazo</t>
  </si>
  <si>
    <t>EJECUCION PRESUPUESTARIA AÑO 2015</t>
  </si>
  <si>
    <t xml:space="preserve">       - Obtención de Otros Préstamos ( bndes)</t>
  </si>
  <si>
    <t>devengada</t>
  </si>
  <si>
    <t>sueldo activos</t>
  </si>
  <si>
    <t>jubiliaciones y pensiones</t>
  </si>
  <si>
    <t>total</t>
  </si>
  <si>
    <t>(en miles)</t>
  </si>
  <si>
    <t>Aguinaldo activos</t>
  </si>
  <si>
    <t>aguinaldo pasivos</t>
  </si>
  <si>
    <t xml:space="preserve">total </t>
  </si>
  <si>
    <t>fofeso</t>
  </si>
  <si>
    <t>*</t>
  </si>
  <si>
    <t xml:space="preserve">* INCREMENTO DE LA DUEDA FLOTANTE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</si>
</sst>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P_t_s_-;\-* #,##0.00\ _P_t_s_-;_-* &quot;-&quot;??\ _P_t_s_-;_-@_-"/>
    <numFmt numFmtId="165" formatCode="General_)"/>
  </numFmts>
  <fonts count="19" x14ac:knownFonts="1">
    <font>
      <sz val="10"/>
      <name val="Arial"/>
    </font>
    <font>
      <sz val="10"/>
      <name val="Arial"/>
      <family val="2"/>
    </font>
    <font>
      <b/>
      <sz val="12"/>
      <name val="Comic Sans MS"/>
      <family val="4"/>
    </font>
    <font>
      <sz val="12"/>
      <name val="Arial"/>
      <family val="2"/>
    </font>
    <font>
      <sz val="12"/>
      <name val="Courier"/>
      <family val="3"/>
    </font>
    <font>
      <b/>
      <i/>
      <u/>
      <sz val="12"/>
      <name val="Arial"/>
      <family val="2"/>
    </font>
    <font>
      <b/>
      <sz val="12"/>
      <name val="Courier"/>
      <family val="3"/>
    </font>
    <font>
      <b/>
      <i/>
      <sz val="12"/>
      <name val="Arial"/>
      <family val="2"/>
    </font>
    <font>
      <i/>
      <sz val="12"/>
      <name val="Algerian"/>
      <family val="5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39" fontId="3" fillId="0" borderId="0"/>
    <xf numFmtId="165" fontId="4" fillId="0" borderId="0"/>
    <xf numFmtId="0" fontId="11" fillId="0" borderId="0"/>
    <xf numFmtId="44" fontId="16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 applyBorder="1" applyAlignment="1">
      <alignment horizontal="center" vertical="top"/>
    </xf>
    <xf numFmtId="3" fontId="3" fillId="0" borderId="0" xfId="0" applyNumberFormat="1" applyFont="1" applyFill="1"/>
    <xf numFmtId="0" fontId="3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4" fontId="4" fillId="0" borderId="0" xfId="0" applyNumberFormat="1" applyFont="1" applyFill="1"/>
    <xf numFmtId="2" fontId="6" fillId="0" borderId="0" xfId="0" applyNumberFormat="1" applyFont="1" applyFill="1"/>
    <xf numFmtId="3" fontId="6" fillId="0" borderId="0" xfId="0" applyNumberFormat="1" applyFont="1" applyFill="1"/>
    <xf numFmtId="0" fontId="8" fillId="0" borderId="3" xfId="0" applyFont="1" applyFill="1" applyBorder="1"/>
    <xf numFmtId="4" fontId="9" fillId="0" borderId="4" xfId="0" applyNumberFormat="1" applyFont="1" applyFill="1" applyBorder="1"/>
    <xf numFmtId="4" fontId="9" fillId="0" borderId="6" xfId="0" applyNumberFormat="1" applyFont="1" applyFill="1" applyBorder="1"/>
    <xf numFmtId="4" fontId="9" fillId="0" borderId="7" xfId="0" applyNumberFormat="1" applyFont="1" applyFill="1" applyBorder="1"/>
    <xf numFmtId="4" fontId="3" fillId="0" borderId="7" xfId="0" applyNumberFormat="1" applyFont="1" applyFill="1" applyBorder="1"/>
    <xf numFmtId="0" fontId="3" fillId="0" borderId="5" xfId="0" applyFont="1" applyFill="1" applyBorder="1"/>
    <xf numFmtId="4" fontId="9" fillId="0" borderId="8" xfId="0" applyNumberFormat="1" applyFont="1" applyFill="1" applyBorder="1"/>
    <xf numFmtId="4" fontId="3" fillId="0" borderId="8" xfId="0" applyNumberFormat="1" applyFont="1" applyFill="1" applyBorder="1"/>
    <xf numFmtId="4" fontId="9" fillId="0" borderId="9" xfId="0" applyNumberFormat="1" applyFont="1" applyFill="1" applyBorder="1"/>
    <xf numFmtId="0" fontId="0" fillId="0" borderId="0" xfId="0" applyFill="1"/>
    <xf numFmtId="4" fontId="4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0" fillId="0" borderId="0" xfId="0" applyNumberFormat="1" applyFill="1"/>
    <xf numFmtId="4" fontId="9" fillId="0" borderId="10" xfId="0" applyNumberFormat="1" applyFont="1" applyFill="1" applyBorder="1"/>
    <xf numFmtId="4" fontId="9" fillId="0" borderId="4" xfId="0" applyNumberFormat="1" applyFont="1" applyFill="1" applyBorder="1" applyAlignment="1">
      <alignment vertical="center"/>
    </xf>
    <xf numFmtId="164" fontId="0" fillId="0" borderId="0" xfId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quotePrefix="1" applyFont="1" applyFill="1" applyAlignment="1">
      <alignment horizontal="center"/>
    </xf>
    <xf numFmtId="0" fontId="7" fillId="0" borderId="4" xfId="0" applyFont="1" applyFill="1" applyBorder="1" applyAlignment="1">
      <alignment horizontal="centerContinuous"/>
    </xf>
    <xf numFmtId="0" fontId="3" fillId="0" borderId="14" xfId="0" applyFont="1" applyFill="1" applyBorder="1"/>
    <xf numFmtId="0" fontId="3" fillId="0" borderId="11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/>
    </xf>
    <xf numFmtId="0" fontId="3" fillId="0" borderId="1" xfId="0" applyFont="1" applyFill="1" applyBorder="1"/>
    <xf numFmtId="49" fontId="8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/>
    <xf numFmtId="0" fontId="7" fillId="0" borderId="4" xfId="0" applyFont="1" applyFill="1" applyBorder="1"/>
    <xf numFmtId="0" fontId="9" fillId="0" borderId="5" xfId="0" applyFont="1" applyFill="1" applyBorder="1"/>
    <xf numFmtId="0" fontId="3" fillId="0" borderId="5" xfId="4" applyFont="1" applyFill="1" applyBorder="1"/>
    <xf numFmtId="165" fontId="3" fillId="0" borderId="5" xfId="0" applyNumberFormat="1" applyFont="1" applyFill="1" applyBorder="1" applyAlignment="1" applyProtection="1">
      <alignment horizontal="left" vertical="top"/>
    </xf>
    <xf numFmtId="0" fontId="3" fillId="0" borderId="12" xfId="0" applyFont="1" applyFill="1" applyBorder="1"/>
    <xf numFmtId="2" fontId="3" fillId="0" borderId="2" xfId="0" applyNumberFormat="1" applyFont="1" applyFill="1" applyBorder="1"/>
    <xf numFmtId="0" fontId="13" fillId="0" borderId="4" xfId="0" applyFont="1" applyFill="1" applyBorder="1"/>
    <xf numFmtId="4" fontId="14" fillId="0" borderId="4" xfId="0" applyNumberFormat="1" applyFont="1" applyFill="1" applyBorder="1"/>
    <xf numFmtId="0" fontId="7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4" fontId="9" fillId="0" borderId="13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4" fontId="9" fillId="0" borderId="9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4" fontId="9" fillId="0" borderId="8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vertical="center"/>
    </xf>
    <xf numFmtId="4" fontId="3" fillId="0" borderId="3" xfId="0" applyNumberFormat="1" applyFont="1" applyFill="1" applyBorder="1"/>
    <xf numFmtId="0" fontId="17" fillId="0" borderId="0" xfId="0" applyFont="1" applyFill="1"/>
    <xf numFmtId="44" fontId="0" fillId="0" borderId="0" xfId="5" applyFont="1"/>
    <xf numFmtId="0" fontId="9" fillId="0" borderId="0" xfId="0" applyFont="1"/>
    <xf numFmtId="44" fontId="15" fillId="0" borderId="4" xfId="5" applyFont="1" applyBorder="1"/>
    <xf numFmtId="0" fontId="1" fillId="0" borderId="0" xfId="0" applyFont="1"/>
    <xf numFmtId="44" fontId="0" fillId="0" borderId="0" xfId="0" applyNumberFormat="1"/>
    <xf numFmtId="44" fontId="15" fillId="0" borderId="4" xfId="0" applyNumberFormat="1" applyFont="1" applyBorder="1"/>
    <xf numFmtId="44" fontId="9" fillId="0" borderId="4" xfId="0" applyNumberFormat="1" applyFont="1" applyBorder="1"/>
    <xf numFmtId="43" fontId="0" fillId="0" borderId="0" xfId="0" applyNumberFormat="1" applyFill="1"/>
    <xf numFmtId="4" fontId="12" fillId="0" borderId="15" xfId="0" applyNumberFormat="1" applyFont="1" applyFill="1" applyBorder="1"/>
    <xf numFmtId="0" fontId="18" fillId="0" borderId="0" xfId="0" applyFont="1" applyFill="1"/>
    <xf numFmtId="17" fontId="7" fillId="0" borderId="10" xfId="0" applyNumberFormat="1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</cellXfs>
  <cellStyles count="6">
    <cellStyle name="Millares" xfId="1" builtinId="3"/>
    <cellStyle name="Moneda" xfId="5" builtinId="4"/>
    <cellStyle name="Normal" xfId="0" builtinId="0"/>
    <cellStyle name="Normal 2" xfId="2"/>
    <cellStyle name="Normal 3" xfId="3"/>
    <cellStyle name="Normal_199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K181"/>
  <sheetViews>
    <sheetView tabSelected="1" topLeftCell="A31" zoomScale="69" zoomScaleNormal="69" workbookViewId="0">
      <selection activeCell="B205" sqref="B205"/>
    </sheetView>
  </sheetViews>
  <sheetFormatPr baseColWidth="10" defaultColWidth="9.140625" defaultRowHeight="12.75" x14ac:dyDescent="0.2"/>
  <cols>
    <col min="1" max="1" width="82.42578125" style="18" customWidth="1"/>
    <col min="2" max="3" width="27.140625" style="18" customWidth="1"/>
    <col min="4" max="4" width="16.7109375" style="18" customWidth="1"/>
    <col min="5" max="5" width="29.5703125" style="18" customWidth="1"/>
    <col min="6" max="6" width="35.7109375" style="18" customWidth="1"/>
    <col min="7" max="8" width="9.140625" style="18"/>
    <col min="9" max="9" width="19" style="18" bestFit="1" customWidth="1"/>
    <col min="10" max="10" width="10.28515625" style="18" bestFit="1" customWidth="1"/>
    <col min="11" max="11" width="13.85546875" style="18" bestFit="1" customWidth="1"/>
    <col min="12" max="16384" width="9.140625" style="18"/>
  </cols>
  <sheetData>
    <row r="1" spans="1:6" ht="19.5" x14ac:dyDescent="0.2">
      <c r="A1" s="1"/>
      <c r="B1" s="2"/>
      <c r="C1" s="3"/>
      <c r="D1" s="4"/>
      <c r="E1" s="4"/>
      <c r="F1" s="4"/>
    </row>
    <row r="2" spans="1:6" ht="15" x14ac:dyDescent="0.2">
      <c r="A2" s="25" t="s">
        <v>159</v>
      </c>
      <c r="B2" s="5"/>
      <c r="C2" s="4"/>
      <c r="D2" s="4"/>
      <c r="E2" s="4"/>
      <c r="F2" s="4"/>
    </row>
    <row r="3" spans="1:6" ht="15" x14ac:dyDescent="0.2">
      <c r="A3" s="26" t="s">
        <v>0</v>
      </c>
      <c r="B3" s="5"/>
      <c r="C3" s="4"/>
      <c r="D3" s="6"/>
      <c r="E3" s="4"/>
      <c r="F3" s="7"/>
    </row>
    <row r="4" spans="1:6" ht="15" x14ac:dyDescent="0.2">
      <c r="A4" s="27" t="s">
        <v>156</v>
      </c>
      <c r="B4" s="5"/>
      <c r="C4" s="6"/>
      <c r="D4" s="6"/>
      <c r="E4" s="6"/>
      <c r="F4" s="6"/>
    </row>
    <row r="5" spans="1:6" ht="15.75" thickBot="1" x14ac:dyDescent="0.25">
      <c r="A5" s="27"/>
      <c r="B5" s="8"/>
      <c r="C5" s="6"/>
      <c r="D5" s="6"/>
      <c r="E5" s="6"/>
      <c r="F5" s="6"/>
    </row>
    <row r="6" spans="1:6" ht="15.75" thickBot="1" x14ac:dyDescent="0.25">
      <c r="A6" s="28" t="s">
        <v>1</v>
      </c>
      <c r="B6" s="68">
        <v>42369</v>
      </c>
      <c r="C6" s="69"/>
      <c r="D6" s="69"/>
      <c r="E6" s="69"/>
      <c r="F6" s="70"/>
    </row>
    <row r="7" spans="1:6" ht="15" x14ac:dyDescent="0.2">
      <c r="A7" s="29"/>
      <c r="B7" s="30"/>
      <c r="C7" s="30"/>
      <c r="D7" s="30"/>
      <c r="E7" s="30"/>
      <c r="F7" s="30"/>
    </row>
    <row r="8" spans="1:6" ht="45" x14ac:dyDescent="0.2">
      <c r="A8" s="31" t="s">
        <v>2</v>
      </c>
      <c r="B8" s="32" t="s">
        <v>3</v>
      </c>
      <c r="C8" s="32" t="s">
        <v>4</v>
      </c>
      <c r="D8" s="32" t="s">
        <v>5</v>
      </c>
      <c r="E8" s="32" t="s">
        <v>6</v>
      </c>
      <c r="F8" s="33" t="s">
        <v>7</v>
      </c>
    </row>
    <row r="9" spans="1:6" ht="18" thickBot="1" x14ac:dyDescent="0.25">
      <c r="A9" s="34"/>
      <c r="B9" s="35" t="s">
        <v>8</v>
      </c>
      <c r="C9" s="35" t="s">
        <v>9</v>
      </c>
      <c r="D9" s="35" t="s">
        <v>10</v>
      </c>
      <c r="E9" s="35" t="s">
        <v>11</v>
      </c>
      <c r="F9" s="35" t="s">
        <v>12</v>
      </c>
    </row>
    <row r="10" spans="1:6" ht="18" thickBot="1" x14ac:dyDescent="0.35">
      <c r="A10" s="36"/>
      <c r="B10" s="9"/>
      <c r="C10" s="9"/>
      <c r="D10" s="9"/>
      <c r="E10" s="9"/>
      <c r="F10" s="9"/>
    </row>
    <row r="11" spans="1:6" ht="16.5" thickBot="1" x14ac:dyDescent="0.3">
      <c r="A11" s="37" t="s">
        <v>13</v>
      </c>
      <c r="B11" s="10">
        <f>+B12+B50+B52+B57+B59+B61</f>
        <v>25868986.427044075</v>
      </c>
      <c r="C11" s="10">
        <f>+C12+C50+C52+C57+C59+C61</f>
        <v>727026.79417592101</v>
      </c>
      <c r="D11" s="10">
        <f>+D12+D50+D52+D57+D59+D61</f>
        <v>0</v>
      </c>
      <c r="E11" s="10">
        <f>+E12+E50+E52+E57+E59+E61</f>
        <v>5080789.4058600003</v>
      </c>
      <c r="F11" s="10">
        <f>+F12+F50+F52+F57+F59+F61</f>
        <v>31676802.627080001</v>
      </c>
    </row>
    <row r="12" spans="1:6" ht="15.75" x14ac:dyDescent="0.25">
      <c r="A12" s="38" t="s">
        <v>14</v>
      </c>
      <c r="B12" s="11">
        <f>+B13+B19</f>
        <v>23723774.910244077</v>
      </c>
      <c r="C12" s="11">
        <f>+C13+C19</f>
        <v>648406.7067059211</v>
      </c>
      <c r="D12" s="11">
        <f>+D13+D19</f>
        <v>0</v>
      </c>
      <c r="E12" s="11">
        <f>+E13+E19</f>
        <v>153765.99856000001</v>
      </c>
      <c r="F12" s="11">
        <f>+F13+F19</f>
        <v>24525947.615510002</v>
      </c>
    </row>
    <row r="13" spans="1:6" ht="15.75" x14ac:dyDescent="0.25">
      <c r="A13" s="38" t="s">
        <v>15</v>
      </c>
      <c r="B13" s="12">
        <f>+SUM(B14:B18)</f>
        <v>3564850.5494740787</v>
      </c>
      <c r="C13" s="12">
        <f>+SUM(C14:C18)</f>
        <v>127937.65352592109</v>
      </c>
      <c r="D13" s="12">
        <f>+SUM(D14:D18)</f>
        <v>0</v>
      </c>
      <c r="E13" s="12">
        <f>+SUM(E14:E18)</f>
        <v>0</v>
      </c>
      <c r="F13" s="13">
        <f>+SUM(F14:F18)</f>
        <v>3692788.2030000002</v>
      </c>
    </row>
    <row r="14" spans="1:6" ht="15" x14ac:dyDescent="0.2">
      <c r="A14" s="14" t="s">
        <v>16</v>
      </c>
      <c r="B14" s="13">
        <v>2798066.7871399997</v>
      </c>
      <c r="C14" s="13">
        <v>0</v>
      </c>
      <c r="D14" s="13">
        <v>0</v>
      </c>
      <c r="E14" s="13">
        <v>0</v>
      </c>
      <c r="F14" s="13">
        <f>SUM(B14:E14)</f>
        <v>2798066.7871399997</v>
      </c>
    </row>
    <row r="15" spans="1:6" ht="15" x14ac:dyDescent="0.2">
      <c r="A15" s="14" t="s">
        <v>17</v>
      </c>
      <c r="B15" s="13">
        <v>0</v>
      </c>
      <c r="C15" s="13">
        <v>38993.453670000003</v>
      </c>
      <c r="D15" s="13">
        <v>0</v>
      </c>
      <c r="E15" s="13">
        <v>0</v>
      </c>
      <c r="F15" s="13">
        <f>SUM(B15:E15)</f>
        <v>38993.453670000003</v>
      </c>
    </row>
    <row r="16" spans="1:6" ht="15" x14ac:dyDescent="0.2">
      <c r="A16" s="14" t="s">
        <v>18</v>
      </c>
      <c r="B16" s="13">
        <v>317278.78397699998</v>
      </c>
      <c r="C16" s="13">
        <v>55990.373642999999</v>
      </c>
      <c r="D16" s="13">
        <v>0</v>
      </c>
      <c r="E16" s="13">
        <v>0</v>
      </c>
      <c r="F16" s="13">
        <f>SUM(B16:E16)</f>
        <v>373269.15761999995</v>
      </c>
    </row>
    <row r="17" spans="1:6" ht="15" x14ac:dyDescent="0.2">
      <c r="A17" s="14" t="s">
        <v>19</v>
      </c>
      <c r="B17" s="13">
        <v>0</v>
      </c>
      <c r="C17" s="13">
        <v>0</v>
      </c>
      <c r="D17" s="13">
        <v>0</v>
      </c>
      <c r="E17" s="13">
        <v>0</v>
      </c>
      <c r="F17" s="13">
        <f>SUM(B17:E17)</f>
        <v>0</v>
      </c>
    </row>
    <row r="18" spans="1:6" ht="15" x14ac:dyDescent="0.2">
      <c r="A18" s="14" t="s">
        <v>20</v>
      </c>
      <c r="B18" s="13">
        <v>449504.97835707903</v>
      </c>
      <c r="C18" s="13">
        <v>32953.826212921093</v>
      </c>
      <c r="D18" s="13">
        <v>0</v>
      </c>
      <c r="E18" s="13">
        <v>0</v>
      </c>
      <c r="F18" s="13">
        <f>SUM(B18:E18)</f>
        <v>482458.80457000015</v>
      </c>
    </row>
    <row r="19" spans="1:6" ht="15.75" x14ac:dyDescent="0.25">
      <c r="A19" s="38" t="s">
        <v>21</v>
      </c>
      <c r="B19" s="12">
        <f>+B22+B23+B45</f>
        <v>20158924.360769998</v>
      </c>
      <c r="C19" s="12">
        <f>+C22+C23+C45</f>
        <v>520469.05318000005</v>
      </c>
      <c r="D19" s="12">
        <f>+D22+D23+D45</f>
        <v>0</v>
      </c>
      <c r="E19" s="12">
        <f>+E22+E23+E45</f>
        <v>153765.99856000001</v>
      </c>
      <c r="F19" s="12">
        <f>+F22+F23+F45</f>
        <v>20833159.41251</v>
      </c>
    </row>
    <row r="20" spans="1:6" ht="15" x14ac:dyDescent="0.2">
      <c r="A20" s="14" t="s">
        <v>22</v>
      </c>
      <c r="B20" s="13">
        <v>13412588.688729998</v>
      </c>
      <c r="C20" s="13">
        <v>0</v>
      </c>
      <c r="D20" s="13">
        <v>0</v>
      </c>
      <c r="E20" s="13">
        <v>0</v>
      </c>
      <c r="F20" s="13">
        <f>SUM(B20:E20)</f>
        <v>13412588.688729998</v>
      </c>
    </row>
    <row r="21" spans="1:6" ht="15" x14ac:dyDescent="0.2">
      <c r="A21" s="14" t="s">
        <v>23</v>
      </c>
      <c r="B21" s="13">
        <v>2430680.4253999996</v>
      </c>
      <c r="C21" s="13">
        <v>0</v>
      </c>
      <c r="D21" s="13">
        <v>0</v>
      </c>
      <c r="E21" s="13">
        <v>0</v>
      </c>
      <c r="F21" s="13">
        <f>SUM(B21:E21)</f>
        <v>2430680.4253999996</v>
      </c>
    </row>
    <row r="22" spans="1:6" ht="15.75" x14ac:dyDescent="0.25">
      <c r="A22" s="38" t="s">
        <v>24</v>
      </c>
      <c r="B22" s="12">
        <f>+B20+B21</f>
        <v>15843269.114129998</v>
      </c>
      <c r="C22" s="13">
        <f>+C20+C21</f>
        <v>0</v>
      </c>
      <c r="D22" s="13">
        <f>+D20+D21</f>
        <v>0</v>
      </c>
      <c r="E22" s="13">
        <f>+E20+E21</f>
        <v>0</v>
      </c>
      <c r="F22" s="13">
        <f>+F20+F21</f>
        <v>15843269.114129998</v>
      </c>
    </row>
    <row r="23" spans="1:6" ht="15.75" x14ac:dyDescent="0.25">
      <c r="A23" s="39" t="s">
        <v>25</v>
      </c>
      <c r="B23" s="12">
        <f>SUM(B24:B39)</f>
        <v>4197440.84301</v>
      </c>
      <c r="C23" s="13">
        <f>SUM(C24:C39)</f>
        <v>0</v>
      </c>
      <c r="D23" s="13">
        <f>SUM(D24:D39)</f>
        <v>0</v>
      </c>
      <c r="E23" s="12">
        <f>SUM(E24:E39)</f>
        <v>153765.99856000001</v>
      </c>
      <c r="F23" s="13">
        <f>+SUM(F24:F39)</f>
        <v>4351206.8415700011</v>
      </c>
    </row>
    <row r="24" spans="1:6" ht="15" x14ac:dyDescent="0.2">
      <c r="A24" s="14" t="s">
        <v>26</v>
      </c>
      <c r="B24" s="13">
        <v>0</v>
      </c>
      <c r="C24" s="13">
        <v>0</v>
      </c>
      <c r="D24" s="13">
        <v>0</v>
      </c>
      <c r="E24" s="13">
        <v>0</v>
      </c>
      <c r="F24" s="13">
        <f t="shared" ref="F24:F38" si="0">SUM(B24:E24)</f>
        <v>0</v>
      </c>
    </row>
    <row r="25" spans="1:6" ht="15" x14ac:dyDescent="0.2">
      <c r="A25" s="14" t="s">
        <v>27</v>
      </c>
      <c r="B25" s="13">
        <v>33600</v>
      </c>
      <c r="C25" s="13">
        <v>0</v>
      </c>
      <c r="D25" s="13">
        <v>0</v>
      </c>
      <c r="E25" s="13">
        <v>0</v>
      </c>
      <c r="F25" s="13">
        <f t="shared" si="0"/>
        <v>33600</v>
      </c>
    </row>
    <row r="26" spans="1:6" ht="15" x14ac:dyDescent="0.2">
      <c r="A26" s="14" t="s">
        <v>28</v>
      </c>
      <c r="B26" s="13">
        <v>0</v>
      </c>
      <c r="C26" s="13">
        <v>0</v>
      </c>
      <c r="D26" s="13">
        <v>0</v>
      </c>
      <c r="E26" s="13">
        <v>0</v>
      </c>
      <c r="F26" s="13">
        <f t="shared" si="0"/>
        <v>0</v>
      </c>
    </row>
    <row r="27" spans="1:6" ht="15" x14ac:dyDescent="0.2">
      <c r="A27" s="14" t="s">
        <v>29</v>
      </c>
      <c r="B27" s="13">
        <v>0</v>
      </c>
      <c r="C27" s="13">
        <v>0</v>
      </c>
      <c r="D27" s="13">
        <v>0</v>
      </c>
      <c r="E27" s="13">
        <v>0</v>
      </c>
      <c r="F27" s="13">
        <f t="shared" si="0"/>
        <v>0</v>
      </c>
    </row>
    <row r="28" spans="1:6" ht="15" x14ac:dyDescent="0.2">
      <c r="A28" s="14" t="s">
        <v>30</v>
      </c>
      <c r="B28" s="13">
        <v>35.105789999999999</v>
      </c>
      <c r="C28" s="13">
        <v>0</v>
      </c>
      <c r="D28" s="13">
        <v>0</v>
      </c>
      <c r="E28" s="13">
        <v>0</v>
      </c>
      <c r="F28" s="13">
        <f t="shared" si="0"/>
        <v>35.105789999999999</v>
      </c>
    </row>
    <row r="29" spans="1:6" ht="15" x14ac:dyDescent="0.2">
      <c r="A29" s="14" t="s">
        <v>31</v>
      </c>
      <c r="B29" s="13">
        <v>1213881.2008400001</v>
      </c>
      <c r="C29" s="13">
        <v>0</v>
      </c>
      <c r="D29" s="13">
        <v>0</v>
      </c>
      <c r="E29" s="13">
        <v>0</v>
      </c>
      <c r="F29" s="13">
        <f t="shared" si="0"/>
        <v>1213881.2008400001</v>
      </c>
    </row>
    <row r="30" spans="1:6" ht="15" x14ac:dyDescent="0.2">
      <c r="A30" s="14" t="s">
        <v>32</v>
      </c>
      <c r="B30" s="13">
        <v>2343231.7083400004</v>
      </c>
      <c r="C30" s="13">
        <v>0</v>
      </c>
      <c r="D30" s="13">
        <v>0</v>
      </c>
      <c r="E30" s="13">
        <v>0</v>
      </c>
      <c r="F30" s="13">
        <f t="shared" si="0"/>
        <v>2343231.7083400004</v>
      </c>
    </row>
    <row r="31" spans="1:6" ht="15" x14ac:dyDescent="0.2">
      <c r="A31" s="14" t="s">
        <v>33</v>
      </c>
      <c r="B31" s="13">
        <v>0</v>
      </c>
      <c r="C31" s="13">
        <v>0</v>
      </c>
      <c r="D31" s="13">
        <v>0</v>
      </c>
      <c r="E31" s="13">
        <v>0</v>
      </c>
      <c r="F31" s="13">
        <f t="shared" si="0"/>
        <v>0</v>
      </c>
    </row>
    <row r="32" spans="1:6" ht="15" x14ac:dyDescent="0.2">
      <c r="A32" s="14" t="s">
        <v>34</v>
      </c>
      <c r="B32" s="13">
        <v>21718.800000000007</v>
      </c>
      <c r="C32" s="13">
        <v>0</v>
      </c>
      <c r="D32" s="13">
        <v>0</v>
      </c>
      <c r="E32" s="13">
        <v>0</v>
      </c>
      <c r="F32" s="13">
        <f t="shared" si="0"/>
        <v>21718.800000000007</v>
      </c>
    </row>
    <row r="33" spans="1:6" ht="15" x14ac:dyDescent="0.2">
      <c r="A33" s="14" t="s">
        <v>35</v>
      </c>
      <c r="B33" s="13">
        <v>483915.74506000004</v>
      </c>
      <c r="C33" s="13">
        <v>0</v>
      </c>
      <c r="D33" s="13">
        <v>0</v>
      </c>
      <c r="E33" s="13">
        <v>0</v>
      </c>
      <c r="F33" s="13">
        <f t="shared" si="0"/>
        <v>483915.74506000004</v>
      </c>
    </row>
    <row r="34" spans="1:6" ht="15" x14ac:dyDescent="0.2">
      <c r="A34" s="14" t="s">
        <v>36</v>
      </c>
      <c r="B34" s="13">
        <v>0</v>
      </c>
      <c r="C34" s="13">
        <v>0</v>
      </c>
      <c r="D34" s="13">
        <v>0</v>
      </c>
      <c r="E34" s="13">
        <v>43536.696879999996</v>
      </c>
      <c r="F34" s="13">
        <f t="shared" si="0"/>
        <v>43536.696879999996</v>
      </c>
    </row>
    <row r="35" spans="1:6" ht="15" x14ac:dyDescent="0.2">
      <c r="A35" s="14" t="s">
        <v>37</v>
      </c>
      <c r="B35" s="13">
        <v>0</v>
      </c>
      <c r="C35" s="13">
        <v>0</v>
      </c>
      <c r="D35" s="13">
        <v>0</v>
      </c>
      <c r="E35" s="13">
        <v>110229.30168</v>
      </c>
      <c r="F35" s="13">
        <f t="shared" si="0"/>
        <v>110229.30168</v>
      </c>
    </row>
    <row r="36" spans="1:6" ht="15" x14ac:dyDescent="0.2">
      <c r="A36" s="14" t="s">
        <v>38</v>
      </c>
      <c r="B36" s="13">
        <v>11087.400000000001</v>
      </c>
      <c r="C36" s="13">
        <v>0</v>
      </c>
      <c r="D36" s="13">
        <v>0</v>
      </c>
      <c r="E36" s="13">
        <v>0</v>
      </c>
      <c r="F36" s="13">
        <f t="shared" si="0"/>
        <v>11087.400000000001</v>
      </c>
    </row>
    <row r="37" spans="1:6" ht="15" x14ac:dyDescent="0.2">
      <c r="A37" s="14" t="s">
        <v>39</v>
      </c>
      <c r="B37" s="13">
        <v>6000</v>
      </c>
      <c r="C37" s="13">
        <v>0</v>
      </c>
      <c r="D37" s="13">
        <v>0</v>
      </c>
      <c r="E37" s="13">
        <v>0</v>
      </c>
      <c r="F37" s="13">
        <f t="shared" si="0"/>
        <v>6000</v>
      </c>
    </row>
    <row r="38" spans="1:6" ht="15" x14ac:dyDescent="0.2">
      <c r="A38" s="14" t="s">
        <v>40</v>
      </c>
      <c r="B38" s="13">
        <v>0</v>
      </c>
      <c r="C38" s="13">
        <v>0</v>
      </c>
      <c r="D38" s="13">
        <v>0</v>
      </c>
      <c r="E38" s="13">
        <v>0</v>
      </c>
      <c r="F38" s="13">
        <f t="shared" si="0"/>
        <v>0</v>
      </c>
    </row>
    <row r="39" spans="1:6" ht="15.75" x14ac:dyDescent="0.25">
      <c r="A39" s="14" t="s">
        <v>41</v>
      </c>
      <c r="B39" s="12">
        <f>SUM(B40:B44)</f>
        <v>83970.882980000009</v>
      </c>
      <c r="C39" s="13">
        <f>+SUM(C40:C44)</f>
        <v>0</v>
      </c>
      <c r="D39" s="13">
        <f>+SUM(D40:D44)</f>
        <v>0</v>
      </c>
      <c r="E39" s="13">
        <f>+SUM(E40:E44)</f>
        <v>0</v>
      </c>
      <c r="F39" s="13">
        <f>+SUM(F40:F44)</f>
        <v>83970.882980000009</v>
      </c>
    </row>
    <row r="40" spans="1:6" ht="15" x14ac:dyDescent="0.2">
      <c r="A40" s="14" t="s">
        <v>42</v>
      </c>
      <c r="B40" s="13">
        <v>83970.882980000009</v>
      </c>
      <c r="C40" s="13">
        <v>0</v>
      </c>
      <c r="D40" s="13">
        <v>0</v>
      </c>
      <c r="E40" s="13">
        <v>0</v>
      </c>
      <c r="F40" s="13">
        <f>SUM(B40:E40)</f>
        <v>83970.882980000009</v>
      </c>
    </row>
    <row r="41" spans="1:6" ht="15" x14ac:dyDescent="0.2">
      <c r="A41" s="14" t="s">
        <v>43</v>
      </c>
      <c r="B41" s="13">
        <v>0</v>
      </c>
      <c r="C41" s="13">
        <v>0</v>
      </c>
      <c r="D41" s="13">
        <v>0</v>
      </c>
      <c r="E41" s="13">
        <v>0</v>
      </c>
      <c r="F41" s="13">
        <f>SUM(B41:E41)</f>
        <v>0</v>
      </c>
    </row>
    <row r="42" spans="1:6" ht="15" x14ac:dyDescent="0.2">
      <c r="A42" s="40" t="s">
        <v>44</v>
      </c>
      <c r="B42" s="13">
        <v>0</v>
      </c>
      <c r="C42" s="13">
        <v>0</v>
      </c>
      <c r="D42" s="13">
        <v>0</v>
      </c>
      <c r="E42" s="13">
        <v>0</v>
      </c>
      <c r="F42" s="13">
        <f>SUM(B42:E42)</f>
        <v>0</v>
      </c>
    </row>
    <row r="43" spans="1:6" ht="15" x14ac:dyDescent="0.2">
      <c r="A43" s="40" t="s">
        <v>45</v>
      </c>
      <c r="B43" s="13">
        <v>0</v>
      </c>
      <c r="C43" s="13">
        <v>0</v>
      </c>
      <c r="D43" s="13">
        <v>0</v>
      </c>
      <c r="E43" s="13">
        <v>0</v>
      </c>
      <c r="F43" s="13">
        <f>SUM(B43:E43)</f>
        <v>0</v>
      </c>
    </row>
    <row r="44" spans="1:6" ht="15" x14ac:dyDescent="0.2">
      <c r="A44" s="14" t="s">
        <v>46</v>
      </c>
      <c r="B44" s="13">
        <v>0</v>
      </c>
      <c r="C44" s="13">
        <v>0</v>
      </c>
      <c r="D44" s="13">
        <v>0</v>
      </c>
      <c r="E44" s="13">
        <v>0</v>
      </c>
      <c r="F44" s="13">
        <f>SUM(B44:E44)</f>
        <v>0</v>
      </c>
    </row>
    <row r="45" spans="1:6" ht="15.75" x14ac:dyDescent="0.25">
      <c r="A45" s="38" t="s">
        <v>47</v>
      </c>
      <c r="B45" s="12">
        <f>+SUM(B46:B49)</f>
        <v>118214.40363000002</v>
      </c>
      <c r="C45" s="12">
        <f>+SUM(C46:C49)</f>
        <v>520469.05318000005</v>
      </c>
      <c r="D45" s="12">
        <f>+SUM(D46:D49)</f>
        <v>0</v>
      </c>
      <c r="E45" s="12">
        <f>+SUM(E46:E49)</f>
        <v>0</v>
      </c>
      <c r="F45" s="12">
        <f>+SUM(F46:F49)</f>
        <v>638683.45681</v>
      </c>
    </row>
    <row r="46" spans="1:6" ht="15" x14ac:dyDescent="0.2">
      <c r="A46" s="14" t="s">
        <v>48</v>
      </c>
      <c r="B46" s="13">
        <v>86226.003630000021</v>
      </c>
      <c r="C46" s="13">
        <v>0</v>
      </c>
      <c r="D46" s="13">
        <v>0</v>
      </c>
      <c r="E46" s="13">
        <v>0</v>
      </c>
      <c r="F46" s="13">
        <f>SUM(B46:E46)</f>
        <v>86226.003630000021</v>
      </c>
    </row>
    <row r="47" spans="1:6" ht="15" x14ac:dyDescent="0.2">
      <c r="A47" s="14" t="s">
        <v>49</v>
      </c>
      <c r="B47" s="13">
        <v>0</v>
      </c>
      <c r="C47" s="13">
        <v>132556.85318000001</v>
      </c>
      <c r="D47" s="13">
        <v>0</v>
      </c>
      <c r="E47" s="13">
        <v>0</v>
      </c>
      <c r="F47" s="13">
        <f>SUM(B47:E47)</f>
        <v>132556.85318000001</v>
      </c>
    </row>
    <row r="48" spans="1:6" ht="15" x14ac:dyDescent="0.2">
      <c r="A48" s="14" t="s">
        <v>50</v>
      </c>
      <c r="B48" s="13">
        <v>31988.399999999994</v>
      </c>
      <c r="C48" s="13">
        <v>0</v>
      </c>
      <c r="D48" s="13">
        <v>0</v>
      </c>
      <c r="E48" s="13">
        <v>0</v>
      </c>
      <c r="F48" s="13">
        <f>SUM(B48:E48)</f>
        <v>31988.399999999994</v>
      </c>
    </row>
    <row r="49" spans="1:6" ht="15" x14ac:dyDescent="0.2">
      <c r="A49" s="14" t="s">
        <v>51</v>
      </c>
      <c r="B49" s="13">
        <v>0</v>
      </c>
      <c r="C49" s="13">
        <v>387912.2</v>
      </c>
      <c r="D49" s="13">
        <v>0</v>
      </c>
      <c r="E49" s="13">
        <v>0</v>
      </c>
      <c r="F49" s="13">
        <f>SUM(B49:E49)</f>
        <v>387912.2</v>
      </c>
    </row>
    <row r="50" spans="1:6" ht="15.75" x14ac:dyDescent="0.25">
      <c r="A50" s="38" t="s">
        <v>52</v>
      </c>
      <c r="B50" s="15">
        <f>+B51</f>
        <v>0</v>
      </c>
      <c r="C50" s="15">
        <f>+C51</f>
        <v>0</v>
      </c>
      <c r="D50" s="15">
        <f>+D51</f>
        <v>0</v>
      </c>
      <c r="E50" s="15">
        <f>+E51</f>
        <v>4315710.79</v>
      </c>
      <c r="F50" s="15">
        <f>+F51</f>
        <v>4315710.79</v>
      </c>
    </row>
    <row r="51" spans="1:6" ht="15" x14ac:dyDescent="0.2">
      <c r="A51" s="14" t="s">
        <v>53</v>
      </c>
      <c r="B51" s="13">
        <v>0</v>
      </c>
      <c r="C51" s="13">
        <v>0</v>
      </c>
      <c r="D51" s="13">
        <v>0</v>
      </c>
      <c r="E51" s="13">
        <v>4315710.79</v>
      </c>
      <c r="F51" s="13">
        <f>SUM(B51:E51)</f>
        <v>4315710.79</v>
      </c>
    </row>
    <row r="52" spans="1:6" ht="15.75" x14ac:dyDescent="0.25">
      <c r="A52" s="38" t="s">
        <v>54</v>
      </c>
      <c r="B52" s="12">
        <f>+B53+B56</f>
        <v>160709.72771999997</v>
      </c>
      <c r="C52" s="12">
        <f>+C53+C56</f>
        <v>18802.853150000003</v>
      </c>
      <c r="D52" s="12">
        <f>+D53+D56</f>
        <v>0</v>
      </c>
      <c r="E52" s="12">
        <f>+E53+E56</f>
        <v>0</v>
      </c>
      <c r="F52" s="12">
        <f>+F53+F56</f>
        <v>179512.58086999998</v>
      </c>
    </row>
    <row r="53" spans="1:6" ht="15" x14ac:dyDescent="0.2">
      <c r="A53" s="14" t="s">
        <v>55</v>
      </c>
      <c r="B53" s="16">
        <f>+B54+B55</f>
        <v>0</v>
      </c>
      <c r="C53" s="16">
        <f>+C54+C55</f>
        <v>0</v>
      </c>
      <c r="D53" s="16">
        <f>+D54+D55</f>
        <v>0</v>
      </c>
      <c r="E53" s="16">
        <f>+E54+E55</f>
        <v>0</v>
      </c>
      <c r="F53" s="16">
        <f>+F54+F55</f>
        <v>0</v>
      </c>
    </row>
    <row r="54" spans="1:6" ht="15" x14ac:dyDescent="0.2">
      <c r="A54" s="14" t="s">
        <v>56</v>
      </c>
      <c r="B54" s="13"/>
      <c r="C54" s="13"/>
      <c r="D54" s="13">
        <v>0</v>
      </c>
      <c r="E54" s="13">
        <v>0</v>
      </c>
      <c r="F54" s="13">
        <f>SUM(B54:E54)</f>
        <v>0</v>
      </c>
    </row>
    <row r="55" spans="1:6" ht="15" x14ac:dyDescent="0.2">
      <c r="A55" s="14" t="s">
        <v>57</v>
      </c>
      <c r="B55" s="13"/>
      <c r="C55" s="13"/>
      <c r="D55" s="13">
        <v>0</v>
      </c>
      <c r="E55" s="13">
        <v>0</v>
      </c>
      <c r="F55" s="13">
        <f>SUM(B55:E55)</f>
        <v>0</v>
      </c>
    </row>
    <row r="56" spans="1:6" ht="15" x14ac:dyDescent="0.2">
      <c r="A56" s="14" t="s">
        <v>58</v>
      </c>
      <c r="B56" s="13">
        <v>160709.72771999997</v>
      </c>
      <c r="C56" s="13">
        <v>18802.853150000003</v>
      </c>
      <c r="D56" s="13">
        <v>0</v>
      </c>
      <c r="E56" s="13">
        <v>0</v>
      </c>
      <c r="F56" s="13">
        <f>SUM(B56:E56)</f>
        <v>179512.58086999998</v>
      </c>
    </row>
    <row r="57" spans="1:6" ht="15.75" x14ac:dyDescent="0.25">
      <c r="A57" s="38" t="s">
        <v>59</v>
      </c>
      <c r="B57" s="17">
        <f>+B58</f>
        <v>968.67102999999997</v>
      </c>
      <c r="C57" s="17">
        <f>+C58</f>
        <v>12887.71875</v>
      </c>
      <c r="D57" s="17">
        <f>+D58</f>
        <v>0</v>
      </c>
      <c r="E57" s="17">
        <f>+E58</f>
        <v>0</v>
      </c>
      <c r="F57" s="17">
        <f>+F58</f>
        <v>13856.38978</v>
      </c>
    </row>
    <row r="58" spans="1:6" ht="15" x14ac:dyDescent="0.2">
      <c r="A58" s="14" t="s">
        <v>60</v>
      </c>
      <c r="B58" s="13">
        <v>968.67102999999997</v>
      </c>
      <c r="C58" s="13">
        <v>12887.71875</v>
      </c>
      <c r="D58" s="13">
        <v>0</v>
      </c>
      <c r="E58" s="13">
        <v>0</v>
      </c>
      <c r="F58" s="13">
        <f>SUM(B58:E58)</f>
        <v>13856.38978</v>
      </c>
    </row>
    <row r="59" spans="1:6" ht="15.75" x14ac:dyDescent="0.25">
      <c r="A59" s="38" t="s">
        <v>61</v>
      </c>
      <c r="B59" s="12">
        <f>+B60</f>
        <v>23959.246600000002</v>
      </c>
      <c r="C59" s="12">
        <f>+C60</f>
        <v>1835.8590800000002</v>
      </c>
      <c r="D59" s="12">
        <f>+D60</f>
        <v>0</v>
      </c>
      <c r="E59" s="12">
        <f>+E60</f>
        <v>0</v>
      </c>
      <c r="F59" s="12">
        <f>+F60</f>
        <v>25795.105680000001</v>
      </c>
    </row>
    <row r="60" spans="1:6" ht="15" x14ac:dyDescent="0.2">
      <c r="A60" s="14" t="s">
        <v>62</v>
      </c>
      <c r="B60" s="13">
        <v>23959.246600000002</v>
      </c>
      <c r="C60" s="13">
        <v>1835.8590800000002</v>
      </c>
      <c r="D60" s="13">
        <v>0</v>
      </c>
      <c r="E60" s="13">
        <v>0</v>
      </c>
      <c r="F60" s="13">
        <f>SUM(B60:E60)</f>
        <v>25795.105680000001</v>
      </c>
    </row>
    <row r="61" spans="1:6" ht="15.75" x14ac:dyDescent="0.25">
      <c r="A61" s="38" t="s">
        <v>63</v>
      </c>
      <c r="B61" s="17">
        <f>+B62+B63+B67+B68</f>
        <v>1959573.87145</v>
      </c>
      <c r="C61" s="17">
        <f>+C62+C63+C67+C68</f>
        <v>45093.656489999994</v>
      </c>
      <c r="D61" s="17">
        <f>+D62+D63+D67+D68</f>
        <v>0</v>
      </c>
      <c r="E61" s="17">
        <f>+E62+E63+E67+E68</f>
        <v>611312.61729999993</v>
      </c>
      <c r="F61" s="17">
        <f>+F62+F63+F67+F68</f>
        <v>2615980.14524</v>
      </c>
    </row>
    <row r="62" spans="1:6" ht="15" x14ac:dyDescent="0.2">
      <c r="A62" s="14" t="s">
        <v>64</v>
      </c>
      <c r="B62" s="13">
        <v>0</v>
      </c>
      <c r="C62" s="13">
        <v>0</v>
      </c>
      <c r="D62" s="13">
        <v>0</v>
      </c>
      <c r="E62" s="13">
        <v>0</v>
      </c>
      <c r="F62" s="13">
        <f>SUM(B62:E62)</f>
        <v>0</v>
      </c>
    </row>
    <row r="63" spans="1:6" ht="15" x14ac:dyDescent="0.2">
      <c r="A63" s="14" t="s">
        <v>65</v>
      </c>
      <c r="B63" s="13">
        <f>+SUM(B64:B66)</f>
        <v>559611.69761000003</v>
      </c>
      <c r="C63" s="13">
        <f>+SUM(C64:C66)</f>
        <v>0</v>
      </c>
      <c r="D63" s="13">
        <f>+SUM(D64:D66)</f>
        <v>0</v>
      </c>
      <c r="E63" s="13">
        <f>+SUM(E64:E66)</f>
        <v>0</v>
      </c>
      <c r="F63" s="13">
        <f>+SUM(F64:F66)</f>
        <v>559611.69761000003</v>
      </c>
    </row>
    <row r="64" spans="1:6" ht="15" x14ac:dyDescent="0.2">
      <c r="A64" s="14" t="s">
        <v>66</v>
      </c>
      <c r="B64" s="13">
        <v>559611.69761000003</v>
      </c>
      <c r="C64" s="13">
        <v>0</v>
      </c>
      <c r="D64" s="13">
        <v>0</v>
      </c>
      <c r="E64" s="13">
        <v>0</v>
      </c>
      <c r="F64" s="13">
        <f>SUM(B64:E64)</f>
        <v>559611.69761000003</v>
      </c>
    </row>
    <row r="65" spans="1:11" ht="15" x14ac:dyDescent="0.2">
      <c r="A65" s="14" t="s">
        <v>67</v>
      </c>
      <c r="B65" s="13">
        <v>0</v>
      </c>
      <c r="C65" s="13">
        <v>0</v>
      </c>
      <c r="D65" s="13">
        <v>0</v>
      </c>
      <c r="E65" s="13">
        <v>0</v>
      </c>
      <c r="F65" s="13">
        <f>SUM(B65:E65)</f>
        <v>0</v>
      </c>
    </row>
    <row r="66" spans="1:11" ht="15" x14ac:dyDescent="0.2">
      <c r="A66" s="14" t="s">
        <v>68</v>
      </c>
      <c r="B66" s="13">
        <v>0</v>
      </c>
      <c r="C66" s="13">
        <v>0</v>
      </c>
      <c r="D66" s="13">
        <v>0</v>
      </c>
      <c r="E66" s="13">
        <v>0</v>
      </c>
      <c r="F66" s="13">
        <f>SUM(B66:E66)</f>
        <v>0</v>
      </c>
    </row>
    <row r="67" spans="1:11" ht="15" x14ac:dyDescent="0.2">
      <c r="A67" s="14" t="s">
        <v>69</v>
      </c>
      <c r="B67" s="13">
        <v>0</v>
      </c>
      <c r="C67" s="13">
        <v>0</v>
      </c>
      <c r="D67" s="13">
        <v>0</v>
      </c>
      <c r="E67" s="13">
        <v>0</v>
      </c>
      <c r="F67" s="13">
        <f>SUM(B67:E67)</f>
        <v>0</v>
      </c>
    </row>
    <row r="68" spans="1:11" ht="15.75" thickBot="1" x14ac:dyDescent="0.25">
      <c r="A68" s="34" t="s">
        <v>70</v>
      </c>
      <c r="B68" s="56">
        <v>1399962.1738400001</v>
      </c>
      <c r="C68" s="56">
        <v>45093.656489999994</v>
      </c>
      <c r="D68" s="56">
        <v>0</v>
      </c>
      <c r="E68" s="56">
        <v>611312.61729999993</v>
      </c>
      <c r="F68" s="56">
        <f>SUM(B68:E68)</f>
        <v>2056368.4476299998</v>
      </c>
    </row>
    <row r="69" spans="1:11" ht="16.5" thickBot="1" x14ac:dyDescent="0.3">
      <c r="A69" s="37" t="s">
        <v>71</v>
      </c>
      <c r="B69" s="10">
        <f>+B70+B74+B76+B78</f>
        <v>23724388.634509999</v>
      </c>
      <c r="C69" s="10">
        <f>+C70+C74+C76+C78</f>
        <v>1162812.5520799998</v>
      </c>
      <c r="D69" s="10">
        <f>+D70+D74+D76+D78</f>
        <v>0</v>
      </c>
      <c r="E69" s="10">
        <f>+E70+E74+E76+E78</f>
        <v>5912696.8180000009</v>
      </c>
      <c r="F69" s="10">
        <f>+F70+F74+F76+F78</f>
        <v>30799898.004590005</v>
      </c>
      <c r="I69" s="24"/>
    </row>
    <row r="70" spans="1:11" ht="15.75" x14ac:dyDescent="0.25">
      <c r="A70" s="38" t="s">
        <v>72</v>
      </c>
      <c r="B70" s="17">
        <f>+SUM(B71:B73)</f>
        <v>17291930.365369998</v>
      </c>
      <c r="C70" s="17">
        <f>+SUM(C71:C73)</f>
        <v>1038253.1046099999</v>
      </c>
      <c r="D70" s="17">
        <f>+SUM(D71:D73)</f>
        <v>0</v>
      </c>
      <c r="E70" s="17">
        <f>+SUM(E71:E73)</f>
        <v>297796.64800000004</v>
      </c>
      <c r="F70" s="17">
        <f>+SUM(F71:F73)</f>
        <v>18627980.11798</v>
      </c>
    </row>
    <row r="71" spans="1:11" ht="15" x14ac:dyDescent="0.2">
      <c r="A71" s="14" t="s">
        <v>73</v>
      </c>
      <c r="B71" s="13">
        <v>15277068.4</v>
      </c>
      <c r="C71" s="13">
        <v>814293.99800000002</v>
      </c>
      <c r="D71" s="13">
        <v>0</v>
      </c>
      <c r="E71" s="13">
        <v>220922.6283439348</v>
      </c>
      <c r="F71" s="13">
        <f>SUM(B71:E71)</f>
        <v>16312285.026343934</v>
      </c>
      <c r="K71" s="65"/>
    </row>
    <row r="72" spans="1:11" ht="15" x14ac:dyDescent="0.2">
      <c r="A72" s="14" t="s">
        <v>74</v>
      </c>
      <c r="B72" s="13">
        <v>846576.26135999977</v>
      </c>
      <c r="C72" s="13">
        <v>40743.108159999996</v>
      </c>
      <c r="D72" s="13">
        <v>0</v>
      </c>
      <c r="E72" s="13">
        <v>13247.800315597655</v>
      </c>
      <c r="F72" s="13">
        <f>SUM(B72:E72)</f>
        <v>900567.16983559739</v>
      </c>
      <c r="K72" s="65"/>
    </row>
    <row r="73" spans="1:11" ht="15" x14ac:dyDescent="0.2">
      <c r="A73" s="14" t="s">
        <v>75</v>
      </c>
      <c r="B73" s="13">
        <v>1168285.70401</v>
      </c>
      <c r="C73" s="13">
        <v>183215.99844999998</v>
      </c>
      <c r="D73" s="13">
        <v>0</v>
      </c>
      <c r="E73" s="13">
        <v>63626.219340467607</v>
      </c>
      <c r="F73" s="13">
        <f>SUM(B73:E73)</f>
        <v>1415127.9218004677</v>
      </c>
      <c r="K73" s="65"/>
    </row>
    <row r="74" spans="1:11" ht="15.75" x14ac:dyDescent="0.25">
      <c r="A74" s="38" t="s">
        <v>76</v>
      </c>
      <c r="B74" s="17">
        <f>+B75</f>
        <v>140116.75430999999</v>
      </c>
      <c r="C74" s="17">
        <f>+C75</f>
        <v>0</v>
      </c>
      <c r="D74" s="17">
        <f>+D75</f>
        <v>0</v>
      </c>
      <c r="E74" s="17">
        <f>+E75</f>
        <v>0</v>
      </c>
      <c r="F74" s="17">
        <f>+F75</f>
        <v>140116.75430999999</v>
      </c>
    </row>
    <row r="75" spans="1:11" ht="15" x14ac:dyDescent="0.2">
      <c r="A75" s="14" t="s">
        <v>77</v>
      </c>
      <c r="B75" s="13">
        <v>140116.75430999999</v>
      </c>
      <c r="C75" s="13">
        <v>0</v>
      </c>
      <c r="D75" s="13">
        <v>0</v>
      </c>
      <c r="E75" s="13">
        <v>0</v>
      </c>
      <c r="F75" s="13">
        <f>SUM(B75:E75)</f>
        <v>140116.75430999999</v>
      </c>
    </row>
    <row r="76" spans="1:11" ht="15.75" x14ac:dyDescent="0.25">
      <c r="A76" s="38" t="s">
        <v>78</v>
      </c>
      <c r="B76" s="17">
        <f>+B77</f>
        <v>0</v>
      </c>
      <c r="C76" s="17">
        <f>+C77</f>
        <v>0</v>
      </c>
      <c r="D76" s="17">
        <f>+D77</f>
        <v>0</v>
      </c>
      <c r="E76" s="17">
        <f>+E77</f>
        <v>5614900.1700000009</v>
      </c>
      <c r="F76" s="17">
        <f>+F77</f>
        <v>5614900.1700000009</v>
      </c>
    </row>
    <row r="77" spans="1:11" ht="15" x14ac:dyDescent="0.2">
      <c r="A77" s="14" t="s">
        <v>79</v>
      </c>
      <c r="B77" s="13">
        <v>0</v>
      </c>
      <c r="C77" s="13">
        <v>0</v>
      </c>
      <c r="D77" s="13">
        <v>0</v>
      </c>
      <c r="E77" s="13">
        <v>5614900.1700000009</v>
      </c>
      <c r="F77" s="13">
        <f>SUM(B77:E77)</f>
        <v>5614900.1700000009</v>
      </c>
    </row>
    <row r="78" spans="1:11" ht="15.75" x14ac:dyDescent="0.25">
      <c r="A78" s="38" t="s">
        <v>80</v>
      </c>
      <c r="B78" s="17">
        <f>+B79+B82+B89</f>
        <v>6292341.5148300007</v>
      </c>
      <c r="C78" s="17">
        <f>+C79+C82+C89</f>
        <v>124559.44747</v>
      </c>
      <c r="D78" s="17">
        <f>+D79+D82+D89</f>
        <v>0</v>
      </c>
      <c r="E78" s="17">
        <f>+E79+E82+E89</f>
        <v>0</v>
      </c>
      <c r="F78" s="17">
        <f>+F79+F82+F89</f>
        <v>6416900.9623000007</v>
      </c>
    </row>
    <row r="79" spans="1:11" ht="15.75" x14ac:dyDescent="0.25">
      <c r="A79" s="14" t="s">
        <v>81</v>
      </c>
      <c r="B79" s="12">
        <f>B80+B81</f>
        <v>2188073.9619100001</v>
      </c>
      <c r="C79" s="12">
        <f>+C80+C81</f>
        <v>76467.000100000005</v>
      </c>
      <c r="D79" s="13">
        <f>+D80+D81</f>
        <v>0</v>
      </c>
      <c r="E79" s="13">
        <f>+E80+E81</f>
        <v>0</v>
      </c>
      <c r="F79" s="13">
        <f>+F80+F81</f>
        <v>2264540.9620100004</v>
      </c>
    </row>
    <row r="80" spans="1:11" ht="15" x14ac:dyDescent="0.2">
      <c r="A80" s="14" t="s">
        <v>82</v>
      </c>
      <c r="B80" s="13">
        <v>652879.44348000002</v>
      </c>
      <c r="C80" s="13">
        <v>0</v>
      </c>
      <c r="D80" s="13">
        <v>0</v>
      </c>
      <c r="E80" s="13">
        <v>0</v>
      </c>
      <c r="F80" s="13">
        <f>SUM(B80:E80)</f>
        <v>652879.44348000002</v>
      </c>
    </row>
    <row r="81" spans="1:6" ht="15" x14ac:dyDescent="0.2">
      <c r="A81" s="14" t="s">
        <v>83</v>
      </c>
      <c r="B81" s="13">
        <v>1535194.5184300002</v>
      </c>
      <c r="C81" s="13">
        <v>76467.000100000005</v>
      </c>
      <c r="D81" s="13">
        <v>0</v>
      </c>
      <c r="E81" s="13">
        <v>0</v>
      </c>
      <c r="F81" s="13">
        <f>SUM(B81:E81)</f>
        <v>1611661.5185300002</v>
      </c>
    </row>
    <row r="82" spans="1:6" ht="15.75" x14ac:dyDescent="0.25">
      <c r="A82" s="14" t="s">
        <v>84</v>
      </c>
      <c r="B82" s="12">
        <f>+B83+B86+B87+B88</f>
        <v>4104267.5529200002</v>
      </c>
      <c r="C82" s="12">
        <f>+C83+C86+C87+C88</f>
        <v>48092.447369999994</v>
      </c>
      <c r="D82" s="13">
        <f>+D83+D86+D87+D88</f>
        <v>0</v>
      </c>
      <c r="E82" s="13">
        <f>+E83+E86+E87+E88</f>
        <v>0</v>
      </c>
      <c r="F82" s="13">
        <f>+F83+F86+F87+F88</f>
        <v>4152360.0002900003</v>
      </c>
    </row>
    <row r="83" spans="1:6" ht="15.75" x14ac:dyDescent="0.25">
      <c r="A83" s="14" t="s">
        <v>85</v>
      </c>
      <c r="B83" s="12">
        <f>+B84+B85</f>
        <v>3339578.5921900002</v>
      </c>
      <c r="C83" s="12">
        <f>+C84+C85</f>
        <v>14385.591570000001</v>
      </c>
      <c r="D83" s="13">
        <f>+D84+D85</f>
        <v>0</v>
      </c>
      <c r="E83" s="13">
        <f>+E84+E85</f>
        <v>0</v>
      </c>
      <c r="F83" s="13">
        <f>+F84+F85</f>
        <v>3353964.1837600004</v>
      </c>
    </row>
    <row r="84" spans="1:6" ht="15" x14ac:dyDescent="0.2">
      <c r="A84" s="14" t="s">
        <v>86</v>
      </c>
      <c r="B84" s="13">
        <v>3276855.1370900003</v>
      </c>
      <c r="C84" s="13">
        <v>0</v>
      </c>
      <c r="D84" s="13">
        <v>0</v>
      </c>
      <c r="E84" s="13">
        <v>0</v>
      </c>
      <c r="F84" s="13">
        <f t="shared" ref="F84:F89" si="1">SUM(B84:E84)</f>
        <v>3276855.1370900003</v>
      </c>
    </row>
    <row r="85" spans="1:6" ht="15" x14ac:dyDescent="0.2">
      <c r="A85" s="14" t="s">
        <v>87</v>
      </c>
      <c r="B85" s="13">
        <v>62723.455099999992</v>
      </c>
      <c r="C85" s="13">
        <v>14385.591570000001</v>
      </c>
      <c r="D85" s="13">
        <v>0</v>
      </c>
      <c r="E85" s="13">
        <v>0</v>
      </c>
      <c r="F85" s="13">
        <f t="shared" si="1"/>
        <v>77109.046669999996</v>
      </c>
    </row>
    <row r="86" spans="1:6" ht="15" x14ac:dyDescent="0.2">
      <c r="A86" s="14" t="s">
        <v>88</v>
      </c>
      <c r="B86" s="13">
        <v>0</v>
      </c>
      <c r="C86" s="13">
        <v>0</v>
      </c>
      <c r="D86" s="13">
        <v>0</v>
      </c>
      <c r="E86" s="13">
        <v>0</v>
      </c>
      <c r="F86" s="13">
        <f t="shared" si="1"/>
        <v>0</v>
      </c>
    </row>
    <row r="87" spans="1:6" ht="15" x14ac:dyDescent="0.2">
      <c r="A87" s="14" t="s">
        <v>89</v>
      </c>
      <c r="B87" s="13">
        <v>0</v>
      </c>
      <c r="C87" s="13">
        <v>0</v>
      </c>
      <c r="D87" s="13">
        <v>0</v>
      </c>
      <c r="E87" s="13">
        <v>0</v>
      </c>
      <c r="F87" s="13">
        <f t="shared" si="1"/>
        <v>0</v>
      </c>
    </row>
    <row r="88" spans="1:6" ht="15" x14ac:dyDescent="0.2">
      <c r="A88" s="14" t="s">
        <v>83</v>
      </c>
      <c r="B88" s="13">
        <v>764688.96073000005</v>
      </c>
      <c r="C88" s="13">
        <v>33706.855799999998</v>
      </c>
      <c r="D88" s="13">
        <v>0</v>
      </c>
      <c r="E88" s="13">
        <v>0</v>
      </c>
      <c r="F88" s="13">
        <f t="shared" si="1"/>
        <v>798395.81653000007</v>
      </c>
    </row>
    <row r="89" spans="1:6" ht="15.75" thickBot="1" x14ac:dyDescent="0.25">
      <c r="A89" s="41" t="s">
        <v>90</v>
      </c>
      <c r="B89" s="13">
        <v>0</v>
      </c>
      <c r="C89" s="13">
        <v>0</v>
      </c>
      <c r="D89" s="13">
        <v>0</v>
      </c>
      <c r="E89" s="13">
        <v>0</v>
      </c>
      <c r="F89" s="13">
        <f t="shared" si="1"/>
        <v>0</v>
      </c>
    </row>
    <row r="90" spans="1:6" ht="16.5" thickBot="1" x14ac:dyDescent="0.3">
      <c r="A90" s="37" t="s">
        <v>91</v>
      </c>
      <c r="B90" s="10">
        <f>+B11-B69</f>
        <v>2144597.7925340757</v>
      </c>
      <c r="C90" s="10">
        <f>+C11-C69</f>
        <v>-435785.75790407881</v>
      </c>
      <c r="D90" s="10">
        <f>+D11-D69</f>
        <v>0</v>
      </c>
      <c r="E90" s="10">
        <f>+E11-E69</f>
        <v>-831907.41214000061</v>
      </c>
      <c r="F90" s="10">
        <f>+F11-F69</f>
        <v>876904.62248999625</v>
      </c>
    </row>
    <row r="91" spans="1:6" ht="16.5" thickBot="1" x14ac:dyDescent="0.3">
      <c r="A91" s="37" t="s">
        <v>92</v>
      </c>
      <c r="B91" s="10">
        <f>+B92+B94+B102</f>
        <v>1892842.5209399997</v>
      </c>
      <c r="C91" s="10">
        <f t="shared" ref="C91:F91" si="2">+C92+C94+C102</f>
        <v>2219043.0947499997</v>
      </c>
      <c r="D91" s="10">
        <f t="shared" si="2"/>
        <v>0</v>
      </c>
      <c r="E91" s="10">
        <f t="shared" si="2"/>
        <v>0</v>
      </c>
      <c r="F91" s="10">
        <f t="shared" si="2"/>
        <v>4111885.6156899999</v>
      </c>
    </row>
    <row r="92" spans="1:6" ht="15.75" x14ac:dyDescent="0.25">
      <c r="A92" s="38" t="s">
        <v>93</v>
      </c>
      <c r="B92" s="17">
        <f>B93</f>
        <v>2350.50227</v>
      </c>
      <c r="C92" s="17">
        <f>C93</f>
        <v>102957.19662999999</v>
      </c>
      <c r="D92" s="17">
        <f>+D93</f>
        <v>0</v>
      </c>
      <c r="E92" s="17">
        <f>+E93</f>
        <v>0</v>
      </c>
      <c r="F92" s="17">
        <f>+F93</f>
        <v>105307.69889999999</v>
      </c>
    </row>
    <row r="93" spans="1:6" ht="15" x14ac:dyDescent="0.2">
      <c r="A93" s="14" t="s">
        <v>94</v>
      </c>
      <c r="B93" s="13">
        <v>2350.50227</v>
      </c>
      <c r="C93" s="13">
        <v>102957.19662999999</v>
      </c>
      <c r="D93" s="13">
        <v>0</v>
      </c>
      <c r="E93" s="13">
        <v>0</v>
      </c>
      <c r="F93" s="13">
        <f>SUM(B93:E93)</f>
        <v>105307.69889999999</v>
      </c>
    </row>
    <row r="94" spans="1:6" ht="15.75" x14ac:dyDescent="0.25">
      <c r="A94" s="38" t="s">
        <v>95</v>
      </c>
      <c r="B94" s="17">
        <f>+B95+B96+B97+B101</f>
        <v>1828288.0842699998</v>
      </c>
      <c r="C94" s="17">
        <f t="shared" ref="C94:F94" si="3">+C95+C96+C97+C101</f>
        <v>2104935.6859899997</v>
      </c>
      <c r="D94" s="17">
        <f t="shared" si="3"/>
        <v>0</v>
      </c>
      <c r="E94" s="17">
        <f t="shared" si="3"/>
        <v>0</v>
      </c>
      <c r="F94" s="17">
        <f t="shared" si="3"/>
        <v>3933223.7702599997</v>
      </c>
    </row>
    <row r="95" spans="1:6" ht="15" x14ac:dyDescent="0.2">
      <c r="A95" s="14" t="s">
        <v>96</v>
      </c>
      <c r="B95" s="13">
        <v>0</v>
      </c>
      <c r="C95" s="13">
        <v>0</v>
      </c>
      <c r="D95" s="13">
        <v>0</v>
      </c>
      <c r="E95" s="13">
        <v>0</v>
      </c>
      <c r="F95" s="13">
        <f>SUM(B95:E95)</f>
        <v>0</v>
      </c>
    </row>
    <row r="96" spans="1:6" ht="15" x14ac:dyDescent="0.2">
      <c r="A96" s="14" t="s">
        <v>97</v>
      </c>
      <c r="B96" s="13">
        <v>0</v>
      </c>
      <c r="C96" s="13">
        <v>0</v>
      </c>
      <c r="D96" s="13">
        <v>0</v>
      </c>
      <c r="E96" s="13">
        <v>0</v>
      </c>
      <c r="F96" s="13">
        <f>SUM(B96:E96)</f>
        <v>0</v>
      </c>
    </row>
    <row r="97" spans="1:7" ht="15" x14ac:dyDescent="0.2">
      <c r="A97" s="14" t="s">
        <v>98</v>
      </c>
      <c r="B97" s="13">
        <f>+SUM(B98:B100)</f>
        <v>0</v>
      </c>
      <c r="C97" s="13">
        <f>+SUM(C98:C100)</f>
        <v>0</v>
      </c>
      <c r="D97" s="13">
        <f>+SUM(D98:D100)</f>
        <v>0</v>
      </c>
      <c r="E97" s="13">
        <f>+SUM(E98:E100)</f>
        <v>0</v>
      </c>
      <c r="F97" s="13">
        <f>+SUM(F98:F100)</f>
        <v>0</v>
      </c>
    </row>
    <row r="98" spans="1:7" ht="15" x14ac:dyDescent="0.2">
      <c r="A98" s="14" t="s">
        <v>66</v>
      </c>
      <c r="B98" s="13">
        <v>0</v>
      </c>
      <c r="C98" s="13">
        <v>0</v>
      </c>
      <c r="D98" s="13">
        <v>0</v>
      </c>
      <c r="E98" s="13">
        <v>0</v>
      </c>
      <c r="F98" s="13">
        <f>SUM(B98:E98)</f>
        <v>0</v>
      </c>
    </row>
    <row r="99" spans="1:7" ht="15" x14ac:dyDescent="0.2">
      <c r="A99" s="14" t="s">
        <v>67</v>
      </c>
      <c r="B99" s="13">
        <v>0</v>
      </c>
      <c r="C99" s="13">
        <v>0</v>
      </c>
      <c r="D99" s="13">
        <v>0</v>
      </c>
      <c r="E99" s="13">
        <v>0</v>
      </c>
      <c r="F99" s="13">
        <f>SUM(B99:E99)</f>
        <v>0</v>
      </c>
    </row>
    <row r="100" spans="1:7" ht="15" x14ac:dyDescent="0.2">
      <c r="A100" s="14" t="s">
        <v>68</v>
      </c>
      <c r="B100" s="13">
        <v>0</v>
      </c>
      <c r="C100" s="13">
        <v>0</v>
      </c>
      <c r="D100" s="13">
        <v>0</v>
      </c>
      <c r="E100" s="13">
        <v>0</v>
      </c>
      <c r="F100" s="13">
        <f>SUM(B100:E100)</f>
        <v>0</v>
      </c>
    </row>
    <row r="101" spans="1:7" ht="15" x14ac:dyDescent="0.2">
      <c r="A101" s="14" t="s">
        <v>99</v>
      </c>
      <c r="B101" s="13">
        <v>1828288.0842699998</v>
      </c>
      <c r="C101" s="13">
        <v>2104935.6859899997</v>
      </c>
      <c r="D101" s="13">
        <v>0</v>
      </c>
      <c r="E101" s="13">
        <v>0</v>
      </c>
      <c r="F101" s="13">
        <f>SUM(B101:E101)</f>
        <v>3933223.7702599997</v>
      </c>
      <c r="G101" s="18" t="s">
        <v>169</v>
      </c>
    </row>
    <row r="102" spans="1:7" ht="15.75" x14ac:dyDescent="0.25">
      <c r="A102" s="38" t="s">
        <v>100</v>
      </c>
      <c r="B102" s="17">
        <f>+B103+B104</f>
        <v>62203.934399999998</v>
      </c>
      <c r="C102" s="17">
        <f t="shared" ref="C102:F102" si="4">+C103+C104</f>
        <v>11150.212130000002</v>
      </c>
      <c r="D102" s="17">
        <f t="shared" si="4"/>
        <v>0</v>
      </c>
      <c r="E102" s="17">
        <f t="shared" si="4"/>
        <v>0</v>
      </c>
      <c r="F102" s="17">
        <f t="shared" si="4"/>
        <v>73354.146529999998</v>
      </c>
    </row>
    <row r="103" spans="1:7" ht="15" x14ac:dyDescent="0.2">
      <c r="A103" s="14" t="s">
        <v>101</v>
      </c>
      <c r="B103" s="13">
        <v>0</v>
      </c>
      <c r="C103" s="13">
        <v>0</v>
      </c>
      <c r="D103" s="13">
        <v>0</v>
      </c>
      <c r="E103" s="13">
        <v>0</v>
      </c>
      <c r="F103" s="13">
        <f>SUM(B103:E103)</f>
        <v>0</v>
      </c>
    </row>
    <row r="104" spans="1:7" ht="15.75" thickBot="1" x14ac:dyDescent="0.25">
      <c r="A104" s="14" t="s">
        <v>102</v>
      </c>
      <c r="B104" s="13">
        <v>62203.934399999998</v>
      </c>
      <c r="C104" s="66">
        <v>11150.212130000002</v>
      </c>
      <c r="D104" s="13">
        <v>0</v>
      </c>
      <c r="E104" s="13">
        <v>0</v>
      </c>
      <c r="F104" s="13">
        <f>SUM(B104:E104)</f>
        <v>73354.146529999998</v>
      </c>
    </row>
    <row r="105" spans="1:7" ht="16.5" thickBot="1" x14ac:dyDescent="0.3">
      <c r="A105" s="37" t="s">
        <v>103</v>
      </c>
      <c r="B105" s="10">
        <f>+B106+B118+B131</f>
        <v>2492876.66811</v>
      </c>
      <c r="C105" s="10">
        <f>+C106+C118+C131</f>
        <v>3003072.5957999998</v>
      </c>
      <c r="D105" s="10">
        <f>+D106+D118+D131</f>
        <v>0</v>
      </c>
      <c r="E105" s="10">
        <f>+E106+E118+E131</f>
        <v>0</v>
      </c>
      <c r="F105" s="10">
        <f>+F106+F118+F131</f>
        <v>5495949.2639100002</v>
      </c>
    </row>
    <row r="106" spans="1:7" ht="15.75" x14ac:dyDescent="0.25">
      <c r="A106" s="38" t="s">
        <v>104</v>
      </c>
      <c r="B106" s="17">
        <f>+B107+B108+B116+B117</f>
        <v>1517453.5178899998</v>
      </c>
      <c r="C106" s="17">
        <f>+C107+C108+C116+C117</f>
        <v>2629851.6790800001</v>
      </c>
      <c r="D106" s="17">
        <f>+D107+D108+D116+D117</f>
        <v>0</v>
      </c>
      <c r="E106" s="17">
        <f>+E107+E108+E116+E117</f>
        <v>0</v>
      </c>
      <c r="F106" s="17">
        <f>+F107+F108+F116+F117</f>
        <v>4147305.1969699999</v>
      </c>
    </row>
    <row r="107" spans="1:7" ht="15" x14ac:dyDescent="0.2">
      <c r="A107" s="14" t="s">
        <v>105</v>
      </c>
      <c r="B107" s="13">
        <v>80183.329340000026</v>
      </c>
      <c r="C107" s="13">
        <v>79745.230940000009</v>
      </c>
      <c r="D107" s="13">
        <v>0</v>
      </c>
      <c r="E107" s="13">
        <v>0</v>
      </c>
      <c r="F107" s="13">
        <f>SUM(B107:E107)</f>
        <v>159928.56028000003</v>
      </c>
    </row>
    <row r="108" spans="1:7" ht="15.75" x14ac:dyDescent="0.25">
      <c r="A108" s="14" t="s">
        <v>106</v>
      </c>
      <c r="B108" s="12">
        <f>B109+B110</f>
        <v>1422302.9326499999</v>
      </c>
      <c r="C108" s="12">
        <f>SUM(C109:C110)</f>
        <v>2537028.8446300002</v>
      </c>
      <c r="D108" s="13">
        <f>+D109+D110+D115</f>
        <v>0</v>
      </c>
      <c r="E108" s="13">
        <v>0</v>
      </c>
      <c r="F108" s="13">
        <f>+F109+F110+F115</f>
        <v>3959331.77728</v>
      </c>
    </row>
    <row r="109" spans="1:7" ht="15" x14ac:dyDescent="0.2">
      <c r="A109" s="14" t="s">
        <v>107</v>
      </c>
      <c r="B109" s="13">
        <v>530460.75653999997</v>
      </c>
      <c r="C109" s="13">
        <v>28300.31553</v>
      </c>
      <c r="D109" s="13">
        <v>0</v>
      </c>
      <c r="E109" s="13"/>
      <c r="F109" s="13">
        <f>SUM(B109:E109)</f>
        <v>558761.07206999999</v>
      </c>
    </row>
    <row r="110" spans="1:7" ht="15.75" x14ac:dyDescent="0.25">
      <c r="A110" s="42" t="s">
        <v>108</v>
      </c>
      <c r="B110" s="12">
        <f>+SUM(B111:B115)</f>
        <v>891842.17610999988</v>
      </c>
      <c r="C110" s="12">
        <f>+SUM(C111:C115)</f>
        <v>2508728.5291000004</v>
      </c>
      <c r="D110" s="13">
        <f>+SUM(D111:D114)</f>
        <v>0</v>
      </c>
      <c r="E110" s="13">
        <f>+SUM(E111:E114)</f>
        <v>0</v>
      </c>
      <c r="F110" s="13">
        <f>+SUM(F111:F114)</f>
        <v>2900528.1481900001</v>
      </c>
    </row>
    <row r="111" spans="1:7" ht="15" x14ac:dyDescent="0.2">
      <c r="A111" s="42" t="s">
        <v>109</v>
      </c>
      <c r="B111" s="13">
        <v>11437.14407</v>
      </c>
      <c r="C111" s="13">
        <v>344475.76662999991</v>
      </c>
      <c r="D111" s="13">
        <v>0</v>
      </c>
      <c r="E111" s="13">
        <v>0</v>
      </c>
      <c r="F111" s="13">
        <f t="shared" ref="F111:F117" si="5">SUM(B111:E111)</f>
        <v>355912.91069999989</v>
      </c>
    </row>
    <row r="112" spans="1:7" ht="15" x14ac:dyDescent="0.2">
      <c r="A112" s="42" t="s">
        <v>110</v>
      </c>
      <c r="B112" s="13">
        <v>712485.84302999987</v>
      </c>
      <c r="C112" s="13">
        <v>1749771.6420900002</v>
      </c>
      <c r="D112" s="13">
        <v>0</v>
      </c>
      <c r="E112" s="13">
        <v>0</v>
      </c>
      <c r="F112" s="13">
        <f t="shared" si="5"/>
        <v>2462257.4851200003</v>
      </c>
    </row>
    <row r="113" spans="1:7" ht="15" x14ac:dyDescent="0.2">
      <c r="A113" s="42" t="s">
        <v>111</v>
      </c>
      <c r="B113" s="13">
        <v>0</v>
      </c>
      <c r="C113" s="13">
        <v>0</v>
      </c>
      <c r="D113" s="13">
        <v>0</v>
      </c>
      <c r="E113" s="13">
        <v>0</v>
      </c>
      <c r="F113" s="13">
        <f t="shared" si="5"/>
        <v>0</v>
      </c>
    </row>
    <row r="114" spans="1:7" ht="15" x14ac:dyDescent="0.2">
      <c r="A114" s="42" t="s">
        <v>112</v>
      </c>
      <c r="B114" s="13">
        <v>69658.856379999997</v>
      </c>
      <c r="C114" s="13">
        <v>12698.895990000001</v>
      </c>
      <c r="D114" s="13">
        <v>0</v>
      </c>
      <c r="E114" s="13">
        <v>0</v>
      </c>
      <c r="F114" s="13">
        <f t="shared" si="5"/>
        <v>82357.752370000002</v>
      </c>
    </row>
    <row r="115" spans="1:7" ht="15" x14ac:dyDescent="0.2">
      <c r="A115" s="42" t="s">
        <v>113</v>
      </c>
      <c r="B115" s="13">
        <v>98260.332630000004</v>
      </c>
      <c r="C115" s="13">
        <v>401782.22439000005</v>
      </c>
      <c r="D115" s="13">
        <v>0</v>
      </c>
      <c r="E115" s="13">
        <v>0</v>
      </c>
      <c r="F115" s="13">
        <f t="shared" si="5"/>
        <v>500042.55702000007</v>
      </c>
    </row>
    <row r="116" spans="1:7" ht="15" x14ac:dyDescent="0.2">
      <c r="A116" s="14" t="s">
        <v>114</v>
      </c>
      <c r="B116" s="13">
        <v>1039.6799900000001</v>
      </c>
      <c r="C116" s="13">
        <v>12958.411249999999</v>
      </c>
      <c r="D116" s="13">
        <v>0</v>
      </c>
      <c r="E116" s="13">
        <v>0</v>
      </c>
      <c r="F116" s="13">
        <f t="shared" si="5"/>
        <v>13998.09124</v>
      </c>
    </row>
    <row r="117" spans="1:7" ht="15" x14ac:dyDescent="0.2">
      <c r="A117" s="14" t="s">
        <v>115</v>
      </c>
      <c r="B117" s="13">
        <v>13927.575909999998</v>
      </c>
      <c r="C117" s="13">
        <v>119.19225999999999</v>
      </c>
      <c r="D117" s="13">
        <v>0</v>
      </c>
      <c r="E117" s="13">
        <v>0</v>
      </c>
      <c r="F117" s="13">
        <f t="shared" si="5"/>
        <v>14046.768169999998</v>
      </c>
    </row>
    <row r="118" spans="1:7" ht="15.75" x14ac:dyDescent="0.25">
      <c r="A118" s="38" t="s">
        <v>116</v>
      </c>
      <c r="B118" s="17">
        <f>+B119+B122+B129</f>
        <v>508440.07107000001</v>
      </c>
      <c r="C118" s="17">
        <f>+C119+C122+C129</f>
        <v>370268.03983999998</v>
      </c>
      <c r="D118" s="17">
        <f>+D119+D122+D129</f>
        <v>0</v>
      </c>
      <c r="E118" s="17">
        <f>+E119+E122+E129</f>
        <v>0</v>
      </c>
      <c r="F118" s="17">
        <f>+F119+F122+F129</f>
        <v>878708.11091000005</v>
      </c>
    </row>
    <row r="119" spans="1:7" ht="15.75" x14ac:dyDescent="0.25">
      <c r="A119" s="14" t="s">
        <v>81</v>
      </c>
      <c r="B119" s="12">
        <f>+B120+B121</f>
        <v>12766.234690000001</v>
      </c>
      <c r="C119" s="12">
        <f>+C120+C121</f>
        <v>323499.43635999999</v>
      </c>
      <c r="D119" s="13">
        <f>+D120+D121</f>
        <v>0</v>
      </c>
      <c r="E119" s="13">
        <f>+E120+E121</f>
        <v>0</v>
      </c>
      <c r="F119" s="13">
        <f>+F120+F121</f>
        <v>336265.67105</v>
      </c>
    </row>
    <row r="120" spans="1:7" ht="15" x14ac:dyDescent="0.2">
      <c r="A120" s="14" t="s">
        <v>82</v>
      </c>
      <c r="B120" s="13">
        <v>0</v>
      </c>
      <c r="C120" s="13">
        <v>0</v>
      </c>
      <c r="D120" s="13">
        <v>0</v>
      </c>
      <c r="E120" s="13">
        <v>0</v>
      </c>
      <c r="F120" s="13">
        <f>SUM(B120:E120)</f>
        <v>0</v>
      </c>
    </row>
    <row r="121" spans="1:7" ht="15" x14ac:dyDescent="0.2">
      <c r="A121" s="14" t="s">
        <v>83</v>
      </c>
      <c r="B121" s="13">
        <v>12766.234690000001</v>
      </c>
      <c r="C121" s="13">
        <v>323499.43635999999</v>
      </c>
      <c r="D121" s="13">
        <v>0</v>
      </c>
      <c r="E121" s="13">
        <v>0</v>
      </c>
      <c r="F121" s="13">
        <f>SUM(B121:E121)</f>
        <v>336265.67105</v>
      </c>
    </row>
    <row r="122" spans="1:7" ht="15.75" x14ac:dyDescent="0.25">
      <c r="A122" s="14" t="s">
        <v>84</v>
      </c>
      <c r="B122" s="12">
        <f>+B123+B126+B127+B128</f>
        <v>495673.83637999999</v>
      </c>
      <c r="C122" s="12">
        <f>+C123+C126+C127+C128</f>
        <v>46768.603479999998</v>
      </c>
      <c r="D122" s="13">
        <f>+D123+D126+D127+D128</f>
        <v>0</v>
      </c>
      <c r="E122" s="13">
        <f>+E123+E126+E127+E128</f>
        <v>0</v>
      </c>
      <c r="F122" s="13">
        <f>+F123+F126+F127+F128</f>
        <v>542442.43986000004</v>
      </c>
    </row>
    <row r="123" spans="1:7" ht="15.75" x14ac:dyDescent="0.25">
      <c r="A123" s="14" t="s">
        <v>85</v>
      </c>
      <c r="B123" s="12">
        <f>SUM(B124:B125)</f>
        <v>223867.15369000001</v>
      </c>
      <c r="C123" s="12">
        <f>SUM(C124:C125)</f>
        <v>39819.249769999995</v>
      </c>
      <c r="D123" s="13">
        <v>0</v>
      </c>
      <c r="E123" s="13">
        <v>0</v>
      </c>
      <c r="F123" s="13">
        <f t="shared" ref="F123:F130" si="6">SUM(B123:E123)</f>
        <v>263686.40346</v>
      </c>
    </row>
    <row r="124" spans="1:7" ht="15" x14ac:dyDescent="0.2">
      <c r="A124" s="14" t="s">
        <v>86</v>
      </c>
      <c r="B124" s="13">
        <v>0</v>
      </c>
      <c r="C124" s="13">
        <v>0</v>
      </c>
      <c r="D124" s="13">
        <v>0</v>
      </c>
      <c r="E124" s="13">
        <v>0</v>
      </c>
      <c r="F124" s="13">
        <f t="shared" si="6"/>
        <v>0</v>
      </c>
    </row>
    <row r="125" spans="1:7" ht="15" x14ac:dyDescent="0.2">
      <c r="A125" s="14" t="s">
        <v>87</v>
      </c>
      <c r="B125" s="13">
        <v>223867.15369000001</v>
      </c>
      <c r="C125" s="13">
        <v>39819.249769999995</v>
      </c>
      <c r="D125" s="13">
        <v>0</v>
      </c>
      <c r="E125" s="13">
        <v>0</v>
      </c>
      <c r="F125" s="13">
        <f t="shared" si="6"/>
        <v>263686.40346</v>
      </c>
    </row>
    <row r="126" spans="1:7" ht="15" x14ac:dyDescent="0.2">
      <c r="A126" s="14" t="s">
        <v>88</v>
      </c>
      <c r="B126" s="13">
        <v>0</v>
      </c>
      <c r="C126" s="13">
        <v>0</v>
      </c>
      <c r="D126" s="13">
        <v>0</v>
      </c>
      <c r="E126" s="13">
        <v>0</v>
      </c>
      <c r="F126" s="13">
        <f t="shared" si="6"/>
        <v>0</v>
      </c>
    </row>
    <row r="127" spans="1:7" ht="15" x14ac:dyDescent="0.2">
      <c r="A127" s="14" t="s">
        <v>89</v>
      </c>
      <c r="B127" s="13">
        <v>0</v>
      </c>
      <c r="C127" s="13">
        <v>0</v>
      </c>
      <c r="D127" s="13">
        <v>0</v>
      </c>
      <c r="E127" s="13">
        <v>0</v>
      </c>
      <c r="F127" s="13">
        <f t="shared" si="6"/>
        <v>0</v>
      </c>
    </row>
    <row r="128" spans="1:7" ht="15" x14ac:dyDescent="0.2">
      <c r="A128" s="14" t="s">
        <v>83</v>
      </c>
      <c r="B128" s="13">
        <v>271806.68268999999</v>
      </c>
      <c r="C128" s="13">
        <v>6949.3537100000003</v>
      </c>
      <c r="D128" s="13">
        <v>0</v>
      </c>
      <c r="E128" s="13">
        <v>0</v>
      </c>
      <c r="F128" s="13">
        <f t="shared" si="6"/>
        <v>278756.03639999998</v>
      </c>
      <c r="G128" s="57"/>
    </row>
    <row r="129" spans="1:10" ht="15" x14ac:dyDescent="0.2">
      <c r="A129" s="14" t="s">
        <v>90</v>
      </c>
      <c r="B129" s="13">
        <v>0</v>
      </c>
      <c r="C129" s="13">
        <v>0</v>
      </c>
      <c r="D129" s="13">
        <v>0</v>
      </c>
      <c r="E129" s="13">
        <v>0</v>
      </c>
      <c r="F129" s="13">
        <f t="shared" si="6"/>
        <v>0</v>
      </c>
    </row>
    <row r="130" spans="1:10" ht="15.75" x14ac:dyDescent="0.25">
      <c r="A130" s="14"/>
      <c r="B130" s="12"/>
      <c r="C130" s="12"/>
      <c r="D130" s="12">
        <v>0</v>
      </c>
      <c r="E130" s="12">
        <v>0</v>
      </c>
      <c r="F130" s="12">
        <f t="shared" si="6"/>
        <v>0</v>
      </c>
    </row>
    <row r="131" spans="1:10" ht="15.75" x14ac:dyDescent="0.25">
      <c r="A131" s="14" t="s">
        <v>117</v>
      </c>
      <c r="B131" s="17">
        <f>+B132+B133</f>
        <v>466983.07915000001</v>
      </c>
      <c r="C131" s="17">
        <f>+C132+C133</f>
        <v>2952.8768799999998</v>
      </c>
      <c r="D131" s="17">
        <f>+D132+D133</f>
        <v>0</v>
      </c>
      <c r="E131" s="17">
        <f>+E132+E133</f>
        <v>0</v>
      </c>
      <c r="F131" s="17">
        <f>+F132+F133</f>
        <v>469935.95603</v>
      </c>
    </row>
    <row r="132" spans="1:10" ht="15" x14ac:dyDescent="0.2">
      <c r="A132" s="14" t="s">
        <v>118</v>
      </c>
      <c r="B132" s="13">
        <v>0</v>
      </c>
      <c r="C132" s="13">
        <v>0</v>
      </c>
      <c r="D132" s="13">
        <v>0</v>
      </c>
      <c r="E132" s="13">
        <v>0</v>
      </c>
      <c r="F132" s="13">
        <f>SUM(B132:E132)</f>
        <v>0</v>
      </c>
    </row>
    <row r="133" spans="1:10" ht="15.75" thickBot="1" x14ac:dyDescent="0.25">
      <c r="A133" s="41" t="s">
        <v>119</v>
      </c>
      <c r="B133" s="13">
        <v>466983.07915000001</v>
      </c>
      <c r="C133" s="13">
        <v>2952.8768799999998</v>
      </c>
      <c r="D133" s="13">
        <v>0</v>
      </c>
      <c r="E133" s="13">
        <v>0</v>
      </c>
      <c r="F133" s="13">
        <f>SUM(B133:E133)</f>
        <v>469935.95603</v>
      </c>
    </row>
    <row r="134" spans="1:10" ht="16.5" thickBot="1" x14ac:dyDescent="0.3">
      <c r="A134" s="37" t="s">
        <v>120</v>
      </c>
      <c r="B134" s="10">
        <f>B11+B91</f>
        <v>27761828.947984073</v>
      </c>
      <c r="C134" s="10">
        <f>C11+C91</f>
        <v>2946069.8889259207</v>
      </c>
      <c r="D134" s="10">
        <f>+D11+D91</f>
        <v>0</v>
      </c>
      <c r="E134" s="10">
        <f>+E11+E91</f>
        <v>5080789.4058600003</v>
      </c>
      <c r="F134" s="10">
        <f>+F11+F91</f>
        <v>35788688.242770001</v>
      </c>
      <c r="I134" s="21"/>
    </row>
    <row r="135" spans="1:10" ht="16.5" thickBot="1" x14ac:dyDescent="0.3">
      <c r="A135" s="37" t="s">
        <v>121</v>
      </c>
      <c r="B135" s="10">
        <f>+B69+B105</f>
        <v>26217265.302620001</v>
      </c>
      <c r="C135" s="10">
        <f>+C69+C105</f>
        <v>4165885.1478799996</v>
      </c>
      <c r="D135" s="10">
        <f>+D69+D105</f>
        <v>0</v>
      </c>
      <c r="E135" s="10">
        <f>+E69+E105</f>
        <v>5912696.8180000009</v>
      </c>
      <c r="F135" s="10">
        <f>+F69+F105</f>
        <v>36295847.268500008</v>
      </c>
      <c r="I135" s="21"/>
      <c r="J135" s="24"/>
    </row>
    <row r="136" spans="1:10" ht="16.5" thickBot="1" x14ac:dyDescent="0.3">
      <c r="A136" s="37" t="s">
        <v>122</v>
      </c>
      <c r="B136" s="10">
        <f>+B135-B74</f>
        <v>26077148.54831</v>
      </c>
      <c r="C136" s="10">
        <f>+C135-C74</f>
        <v>4165885.1478799996</v>
      </c>
      <c r="D136" s="10">
        <f>+D135-D74</f>
        <v>0</v>
      </c>
      <c r="E136" s="10">
        <f>+E135-E74</f>
        <v>5912696.8180000009</v>
      </c>
      <c r="F136" s="10">
        <f>+F135-F74</f>
        <v>36155730.514190011</v>
      </c>
    </row>
    <row r="137" spans="1:10" ht="16.5" thickBot="1" x14ac:dyDescent="0.3">
      <c r="A137" s="37" t="s">
        <v>123</v>
      </c>
      <c r="B137" s="10">
        <f>+B134-B135</f>
        <v>1544563.6453640722</v>
      </c>
      <c r="C137" s="10">
        <f>+C134-C135</f>
        <v>-1219815.2589540789</v>
      </c>
      <c r="D137" s="10">
        <f>+D134-D135</f>
        <v>0</v>
      </c>
      <c r="E137" s="10">
        <f>+E134-E135</f>
        <v>-831907.41214000061</v>
      </c>
      <c r="F137" s="22">
        <f>+F134-F135</f>
        <v>-507159.0257300064</v>
      </c>
      <c r="I137" s="24"/>
    </row>
    <row r="138" spans="1:10" ht="15.75" thickBot="1" x14ac:dyDescent="0.25">
      <c r="A138" s="4"/>
      <c r="B138" s="19"/>
      <c r="C138" s="19"/>
      <c r="D138" s="19"/>
      <c r="E138" s="19"/>
      <c r="F138" s="19"/>
      <c r="I138" s="21"/>
    </row>
    <row r="139" spans="1:10" ht="16.5" thickBot="1" x14ac:dyDescent="0.3">
      <c r="A139" s="37" t="s">
        <v>124</v>
      </c>
      <c r="B139" s="10">
        <v>0</v>
      </c>
      <c r="C139" s="10">
        <v>977482.27</v>
      </c>
      <c r="D139" s="10">
        <v>0</v>
      </c>
      <c r="E139" s="10">
        <v>690033.58821999992</v>
      </c>
      <c r="F139" s="10">
        <f>SUM(C139:E139)</f>
        <v>1667515.8582199998</v>
      </c>
      <c r="I139" s="21"/>
    </row>
    <row r="140" spans="1:10" ht="16.5" thickBot="1" x14ac:dyDescent="0.3">
      <c r="A140" s="37" t="s">
        <v>125</v>
      </c>
      <c r="B140" s="10">
        <f>C139+E139</f>
        <v>1667515.8582199998</v>
      </c>
      <c r="C140" s="10">
        <v>0</v>
      </c>
      <c r="D140" s="10">
        <v>0</v>
      </c>
      <c r="E140" s="10">
        <v>0</v>
      </c>
      <c r="F140" s="10">
        <f>SUM(B140:E140)</f>
        <v>1667515.8582199998</v>
      </c>
    </row>
    <row r="141" spans="1:10" ht="16.5" thickBot="1" x14ac:dyDescent="0.3">
      <c r="A141" s="37" t="s">
        <v>126</v>
      </c>
      <c r="B141" s="10">
        <f>B134-B136</f>
        <v>1684680.3996740729</v>
      </c>
      <c r="C141" s="10">
        <f>C134-C136</f>
        <v>-1219815.2589540789</v>
      </c>
      <c r="D141" s="10">
        <f>D134-D136</f>
        <v>0</v>
      </c>
      <c r="E141" s="10">
        <f>E134-E136</f>
        <v>-831907.41214000061</v>
      </c>
      <c r="F141" s="10">
        <f>F134-F136</f>
        <v>-367042.27142000943</v>
      </c>
      <c r="I141" s="24"/>
    </row>
    <row r="142" spans="1:10" ht="15.75" thickBot="1" x14ac:dyDescent="0.25">
      <c r="A142" s="3"/>
      <c r="B142" s="20"/>
      <c r="C142" s="20"/>
      <c r="D142" s="20"/>
      <c r="E142" s="20"/>
      <c r="F142" s="20"/>
    </row>
    <row r="143" spans="1:10" ht="19.5" thickBot="1" x14ac:dyDescent="0.35">
      <c r="A143" s="43" t="s">
        <v>127</v>
      </c>
      <c r="B143" s="44">
        <f>B137+B139-B140</f>
        <v>-122952.21285592765</v>
      </c>
      <c r="C143" s="44">
        <f>C137+C139-C140</f>
        <v>-242332.98895407887</v>
      </c>
      <c r="D143" s="44">
        <f>D137+D139-D140</f>
        <v>0</v>
      </c>
      <c r="E143" s="44">
        <f>E137+E139-E140</f>
        <v>-141873.82392000069</v>
      </c>
      <c r="F143" s="44">
        <f>F137+F139-F140</f>
        <v>-507159.0257300064</v>
      </c>
      <c r="I143" s="24"/>
    </row>
    <row r="144" spans="1:10" ht="15.75" thickBot="1" x14ac:dyDescent="0.25">
      <c r="A144" s="4" t="s">
        <v>128</v>
      </c>
      <c r="B144" s="19"/>
      <c r="C144" s="19"/>
      <c r="D144" s="19"/>
      <c r="E144" s="19"/>
      <c r="F144" s="19"/>
    </row>
    <row r="145" spans="1:9" ht="16.5" thickBot="1" x14ac:dyDescent="0.25">
      <c r="A145" s="45" t="s">
        <v>129</v>
      </c>
      <c r="B145" s="23" t="e">
        <f>B146+B152+B159</f>
        <v>#REF!</v>
      </c>
      <c r="C145" s="23" t="e">
        <f>C146+C152+C159</f>
        <v>#REF!</v>
      </c>
      <c r="D145" s="23">
        <f>D146+D152+D159</f>
        <v>0</v>
      </c>
      <c r="E145" s="23" t="e">
        <f>E146+E152+E159</f>
        <v>#REF!</v>
      </c>
      <c r="F145" s="23" t="e">
        <f>F146+F152+F159</f>
        <v>#REF!</v>
      </c>
    </row>
    <row r="146" spans="1:9" ht="15.75" x14ac:dyDescent="0.2">
      <c r="A146" s="46" t="s">
        <v>100</v>
      </c>
      <c r="B146" s="47">
        <f>SUM(B147:B150)</f>
        <v>796282.19799999997</v>
      </c>
      <c r="C146" s="47">
        <f>SUM(C147:C150)</f>
        <v>269810.24</v>
      </c>
      <c r="D146" s="47">
        <f>SUM(D147:D150)</f>
        <v>0</v>
      </c>
      <c r="E146" s="47">
        <f>SUM(E147:E150)</f>
        <v>0</v>
      </c>
      <c r="F146" s="47">
        <f>SUM(F147:F150)</f>
        <v>1066092.4380000001</v>
      </c>
    </row>
    <row r="147" spans="1:9" ht="15.75" thickBot="1" x14ac:dyDescent="0.25">
      <c r="A147" s="48" t="s">
        <v>130</v>
      </c>
      <c r="B147" s="13">
        <v>0</v>
      </c>
      <c r="C147" s="13">
        <v>0</v>
      </c>
      <c r="D147" s="13">
        <v>0</v>
      </c>
      <c r="E147" s="13">
        <v>0</v>
      </c>
      <c r="F147" s="49">
        <f t="shared" ref="F147:F159" si="7">SUM(B147:E147)</f>
        <v>0</v>
      </c>
    </row>
    <row r="148" spans="1:9" ht="16.5" thickBot="1" x14ac:dyDescent="0.25">
      <c r="A148" s="48" t="s">
        <v>131</v>
      </c>
      <c r="B148" s="13"/>
      <c r="C148" s="23">
        <v>269810.24</v>
      </c>
      <c r="D148" s="13">
        <v>0</v>
      </c>
      <c r="E148" s="13"/>
      <c r="F148" s="49">
        <f t="shared" si="7"/>
        <v>269810.24</v>
      </c>
    </row>
    <row r="149" spans="1:9" ht="15" x14ac:dyDescent="0.2">
      <c r="A149" s="48" t="s">
        <v>154</v>
      </c>
      <c r="B149" s="13">
        <v>514782.19799999997</v>
      </c>
      <c r="C149" s="13"/>
      <c r="D149" s="13"/>
      <c r="E149" s="13"/>
      <c r="F149" s="49">
        <f t="shared" si="7"/>
        <v>514782.19799999997</v>
      </c>
    </row>
    <row r="150" spans="1:9" ht="15" x14ac:dyDescent="0.2">
      <c r="A150" s="48" t="s">
        <v>157</v>
      </c>
      <c r="B150" s="13">
        <v>281500</v>
      </c>
      <c r="C150" s="13">
        <v>0</v>
      </c>
      <c r="D150" s="13">
        <v>0</v>
      </c>
      <c r="E150" s="13">
        <v>0</v>
      </c>
      <c r="F150" s="49">
        <f t="shared" si="7"/>
        <v>281500</v>
      </c>
    </row>
    <row r="151" spans="1:9" ht="15" x14ac:dyDescent="0.2">
      <c r="A151" s="48" t="s">
        <v>132</v>
      </c>
      <c r="B151" s="13">
        <v>0</v>
      </c>
      <c r="C151" s="13">
        <v>0</v>
      </c>
      <c r="D151" s="13">
        <v>0</v>
      </c>
      <c r="E151" s="13">
        <v>0</v>
      </c>
      <c r="F151" s="49">
        <f t="shared" si="7"/>
        <v>0</v>
      </c>
    </row>
    <row r="152" spans="1:9" ht="15.75" x14ac:dyDescent="0.2">
      <c r="A152" s="46" t="s">
        <v>133</v>
      </c>
      <c r="B152" s="50" t="e">
        <f>+SUM(B153:B158)</f>
        <v>#REF!</v>
      </c>
      <c r="C152" s="50" t="e">
        <f>+SUM(C153:C158)</f>
        <v>#REF!</v>
      </c>
      <c r="D152" s="50">
        <f>+SUM(D153:D158)</f>
        <v>0</v>
      </c>
      <c r="E152" s="50" t="e">
        <f>SUM(E153:E158)</f>
        <v>#REF!</v>
      </c>
      <c r="F152" s="50" t="e">
        <f t="shared" si="7"/>
        <v>#REF!</v>
      </c>
      <c r="I152" s="21"/>
    </row>
    <row r="153" spans="1:9" ht="15" x14ac:dyDescent="0.2">
      <c r="A153" s="48" t="s">
        <v>134</v>
      </c>
      <c r="B153" s="13">
        <v>0</v>
      </c>
      <c r="C153" s="13">
        <v>0</v>
      </c>
      <c r="D153" s="13">
        <v>0</v>
      </c>
      <c r="E153" s="13">
        <v>0</v>
      </c>
      <c r="F153" s="49">
        <f t="shared" si="7"/>
        <v>0</v>
      </c>
    </row>
    <row r="154" spans="1:9" ht="15" x14ac:dyDescent="0.2">
      <c r="A154" s="48" t="s">
        <v>135</v>
      </c>
      <c r="B154" s="13">
        <v>86712.641999999993</v>
      </c>
      <c r="C154" s="13">
        <v>0</v>
      </c>
      <c r="D154" s="13">
        <v>0</v>
      </c>
      <c r="E154" s="13">
        <v>0</v>
      </c>
      <c r="F154" s="49">
        <f t="shared" si="7"/>
        <v>86712.641999999993</v>
      </c>
    </row>
    <row r="155" spans="1:9" ht="15" x14ac:dyDescent="0.2">
      <c r="A155" s="48" t="s">
        <v>136</v>
      </c>
      <c r="B155" s="13">
        <v>0</v>
      </c>
      <c r="C155" s="13">
        <v>3871.9</v>
      </c>
      <c r="D155" s="13">
        <v>0</v>
      </c>
      <c r="E155" s="13">
        <v>0</v>
      </c>
      <c r="F155" s="49">
        <f t="shared" si="7"/>
        <v>3871.9</v>
      </c>
    </row>
    <row r="156" spans="1:9" ht="15" x14ac:dyDescent="0.2">
      <c r="A156" s="48" t="s">
        <v>160</v>
      </c>
      <c r="B156" s="13">
        <v>96992.8</v>
      </c>
      <c r="C156" s="13">
        <v>0</v>
      </c>
      <c r="D156" s="13">
        <v>0</v>
      </c>
      <c r="E156" s="13">
        <v>0</v>
      </c>
      <c r="F156" s="49">
        <f t="shared" si="7"/>
        <v>96992.8</v>
      </c>
    </row>
    <row r="157" spans="1:9" ht="15" x14ac:dyDescent="0.2">
      <c r="A157" s="48" t="s">
        <v>137</v>
      </c>
      <c r="B157" s="13" t="e">
        <f>B135-#REF!</f>
        <v>#REF!</v>
      </c>
      <c r="C157" s="13" t="e">
        <f>C135-#REF!</f>
        <v>#REF!</v>
      </c>
      <c r="D157" s="13">
        <v>0</v>
      </c>
      <c r="E157" s="13" t="e">
        <f>E135-#REF!</f>
        <v>#REF!</v>
      </c>
      <c r="F157" s="49" t="e">
        <f t="shared" si="7"/>
        <v>#REF!</v>
      </c>
      <c r="G157" s="3" t="s">
        <v>170</v>
      </c>
    </row>
    <row r="158" spans="1:9" ht="15" x14ac:dyDescent="0.2">
      <c r="A158" s="51" t="s">
        <v>138</v>
      </c>
      <c r="B158" s="13">
        <v>0</v>
      </c>
      <c r="C158" s="13">
        <v>0</v>
      </c>
      <c r="D158" s="13">
        <v>0</v>
      </c>
      <c r="E158" s="13">
        <v>0</v>
      </c>
      <c r="F158" s="49">
        <f t="shared" si="7"/>
        <v>0</v>
      </c>
    </row>
    <row r="159" spans="1:9" ht="16.5" thickBot="1" x14ac:dyDescent="0.25">
      <c r="A159" s="46" t="s">
        <v>139</v>
      </c>
      <c r="B159" s="13">
        <v>0</v>
      </c>
      <c r="C159" s="13">
        <v>0</v>
      </c>
      <c r="D159" s="13">
        <v>0</v>
      </c>
      <c r="E159" s="13"/>
      <c r="F159" s="49">
        <f t="shared" si="7"/>
        <v>0</v>
      </c>
    </row>
    <row r="160" spans="1:9" ht="16.5" thickBot="1" x14ac:dyDescent="0.25">
      <c r="A160" s="52" t="s">
        <v>140</v>
      </c>
      <c r="B160" s="23" t="e">
        <f>B161+B167+B174</f>
        <v>#REF!</v>
      </c>
      <c r="C160" s="23" t="e">
        <f>C161+C167+C174</f>
        <v>#REF!</v>
      </c>
      <c r="D160" s="23">
        <f>D161+D167+D174</f>
        <v>0</v>
      </c>
      <c r="E160" s="23" t="e">
        <f>E161+E167+E174</f>
        <v>#REF!</v>
      </c>
      <c r="F160" s="23" t="e">
        <f>F161+F167+F174</f>
        <v>#REF!</v>
      </c>
    </row>
    <row r="161" spans="1:9" ht="15.75" x14ac:dyDescent="0.2">
      <c r="A161" s="48" t="s">
        <v>141</v>
      </c>
      <c r="B161" s="47">
        <f>SUM(B162:B165)</f>
        <v>1083765.2679999999</v>
      </c>
      <c r="C161" s="47">
        <f>SUM(C162:C165)</f>
        <v>0</v>
      </c>
      <c r="D161" s="47">
        <f>SUM(D162:D165)</f>
        <v>0</v>
      </c>
      <c r="E161" s="47">
        <f>SUM(E162:E165)</f>
        <v>1757.62</v>
      </c>
      <c r="F161" s="47">
        <f>SUM(F162:F165)</f>
        <v>1085522.8879999998</v>
      </c>
    </row>
    <row r="162" spans="1:9" ht="15" x14ac:dyDescent="0.2">
      <c r="A162" s="48" t="s">
        <v>142</v>
      </c>
      <c r="B162" s="13">
        <v>0</v>
      </c>
      <c r="C162" s="13">
        <v>0</v>
      </c>
      <c r="D162" s="13">
        <v>0</v>
      </c>
      <c r="E162" s="13">
        <v>0</v>
      </c>
      <c r="F162" s="49">
        <f>SUM(B162:E162)</f>
        <v>0</v>
      </c>
      <c r="I162" s="21"/>
    </row>
    <row r="163" spans="1:9" ht="15.75" x14ac:dyDescent="0.25">
      <c r="A163" s="48" t="s">
        <v>143</v>
      </c>
      <c r="B163" s="12">
        <v>401157.67</v>
      </c>
      <c r="C163" s="13">
        <v>0</v>
      </c>
      <c r="D163" s="13">
        <v>0</v>
      </c>
      <c r="E163" s="12">
        <v>1757.62</v>
      </c>
      <c r="F163" s="49">
        <f>SUM(B163:E163)</f>
        <v>402915.29</v>
      </c>
    </row>
    <row r="164" spans="1:9" ht="15" x14ac:dyDescent="0.2">
      <c r="A164" s="48" t="s">
        <v>155</v>
      </c>
      <c r="B164" s="13">
        <v>514782.19799999997</v>
      </c>
      <c r="C164" s="13">
        <v>0</v>
      </c>
      <c r="D164" s="13"/>
      <c r="E164" s="13"/>
      <c r="F164" s="49">
        <f>SUM(B164:E164)</f>
        <v>514782.19799999997</v>
      </c>
    </row>
    <row r="165" spans="1:9" ht="15" x14ac:dyDescent="0.2">
      <c r="A165" s="48" t="s">
        <v>158</v>
      </c>
      <c r="B165" s="13">
        <v>167825.4</v>
      </c>
      <c r="C165" s="13">
        <v>0</v>
      </c>
      <c r="D165" s="13">
        <v>0</v>
      </c>
      <c r="E165" s="13">
        <v>0</v>
      </c>
      <c r="F165" s="49">
        <f>SUM(B165:E165)</f>
        <v>167825.4</v>
      </c>
    </row>
    <row r="166" spans="1:9" ht="15" x14ac:dyDescent="0.2">
      <c r="A166" s="48" t="s">
        <v>144</v>
      </c>
      <c r="B166" s="13">
        <v>0</v>
      </c>
      <c r="C166" s="13">
        <v>0</v>
      </c>
      <c r="D166" s="13">
        <v>0</v>
      </c>
      <c r="E166" s="13">
        <v>0</v>
      </c>
      <c r="F166" s="49">
        <f>SUM(B166:E166)</f>
        <v>0</v>
      </c>
    </row>
    <row r="167" spans="1:9" ht="15.75" x14ac:dyDescent="0.2">
      <c r="A167" s="51" t="s">
        <v>145</v>
      </c>
      <c r="B167" s="53" t="e">
        <f>SUM(B168:B173)</f>
        <v>#REF!</v>
      </c>
      <c r="C167" s="53" t="e">
        <f>SUM(C168:C173)</f>
        <v>#REF!</v>
      </c>
      <c r="D167" s="53">
        <f>SUM(D168:D173)</f>
        <v>0</v>
      </c>
      <c r="E167" s="53" t="e">
        <f>SUM(E168:E173)</f>
        <v>#REF!</v>
      </c>
      <c r="F167" s="53" t="e">
        <f>SUM(F168:F173)</f>
        <v>#REF!</v>
      </c>
    </row>
    <row r="168" spans="1:9" ht="15" x14ac:dyDescent="0.2">
      <c r="A168" s="48" t="s">
        <v>146</v>
      </c>
      <c r="B168" s="13">
        <v>71242.08084000001</v>
      </c>
      <c r="C168" s="13">
        <v>0</v>
      </c>
      <c r="D168" s="13">
        <v>0</v>
      </c>
      <c r="E168" s="13">
        <v>0</v>
      </c>
      <c r="F168" s="49">
        <f t="shared" ref="F168:F174" si="8">SUM(B168:E168)</f>
        <v>71242.08084000001</v>
      </c>
    </row>
    <row r="169" spans="1:9" ht="15" x14ac:dyDescent="0.2">
      <c r="A169" s="51" t="s">
        <v>147</v>
      </c>
      <c r="B169" s="13">
        <v>80005.697000000015</v>
      </c>
      <c r="C169" s="13">
        <v>0</v>
      </c>
      <c r="D169" s="13">
        <v>0</v>
      </c>
      <c r="E169" s="13">
        <v>0</v>
      </c>
      <c r="F169" s="49">
        <f t="shared" si="8"/>
        <v>80005.697000000015</v>
      </c>
    </row>
    <row r="170" spans="1:9" ht="15" x14ac:dyDescent="0.2">
      <c r="A170" s="51" t="s">
        <v>148</v>
      </c>
      <c r="B170" s="13">
        <v>124151.02883000001</v>
      </c>
      <c r="C170" s="13">
        <v>0</v>
      </c>
      <c r="D170" s="13">
        <v>0</v>
      </c>
      <c r="E170" s="13">
        <v>0</v>
      </c>
      <c r="F170" s="49">
        <f t="shared" si="8"/>
        <v>124151.02883000001</v>
      </c>
    </row>
    <row r="171" spans="1:9" ht="15" x14ac:dyDescent="0.2">
      <c r="A171" s="51" t="s">
        <v>149</v>
      </c>
      <c r="B171" s="13">
        <v>559611.69761000003</v>
      </c>
      <c r="C171" s="13">
        <v>0</v>
      </c>
      <c r="D171" s="13">
        <v>0</v>
      </c>
      <c r="E171" s="13">
        <v>0</v>
      </c>
      <c r="F171" s="49">
        <f>SUM(B171:E171)</f>
        <v>559611.69761000003</v>
      </c>
    </row>
    <row r="172" spans="1:9" ht="20.25" x14ac:dyDescent="0.3">
      <c r="A172" s="51" t="s">
        <v>150</v>
      </c>
      <c r="B172" s="13" t="e">
        <f>#REF!</f>
        <v>#REF!</v>
      </c>
      <c r="C172" s="13" t="e">
        <f>#REF!</f>
        <v>#REF!</v>
      </c>
      <c r="D172" s="13">
        <v>0</v>
      </c>
      <c r="E172" s="13" t="e">
        <f>#REF!</f>
        <v>#REF!</v>
      </c>
      <c r="F172" s="49" t="e">
        <f t="shared" si="8"/>
        <v>#REF!</v>
      </c>
      <c r="G172" s="67" t="s">
        <v>170</v>
      </c>
    </row>
    <row r="173" spans="1:9" ht="15" x14ac:dyDescent="0.2">
      <c r="A173" s="51" t="s">
        <v>151</v>
      </c>
      <c r="B173" s="13">
        <v>0</v>
      </c>
      <c r="C173" s="13">
        <v>0</v>
      </c>
      <c r="D173" s="13">
        <v>0</v>
      </c>
      <c r="E173" s="13">
        <v>0</v>
      </c>
      <c r="F173" s="49">
        <f t="shared" si="8"/>
        <v>0</v>
      </c>
    </row>
    <row r="174" spans="1:9" ht="16.5" thickBot="1" x14ac:dyDescent="0.25">
      <c r="A174" s="54" t="s">
        <v>152</v>
      </c>
      <c r="B174" s="13"/>
      <c r="C174" s="13">
        <v>0</v>
      </c>
      <c r="D174" s="13">
        <v>0</v>
      </c>
      <c r="E174" s="13">
        <v>0</v>
      </c>
      <c r="F174" s="49">
        <f t="shared" si="8"/>
        <v>0</v>
      </c>
    </row>
    <row r="175" spans="1:9" ht="16.5" thickBot="1" x14ac:dyDescent="0.25">
      <c r="A175" s="52" t="s">
        <v>153</v>
      </c>
      <c r="B175" s="23" t="e">
        <f>-B143-B145+B160</f>
        <v>#REF!</v>
      </c>
      <c r="C175" s="23" t="e">
        <f>-C143-C145+C160</f>
        <v>#REF!</v>
      </c>
      <c r="D175" s="23">
        <f>-D143-D145+D160</f>
        <v>0</v>
      </c>
      <c r="E175" s="23" t="e">
        <f>-E143-E145+E160</f>
        <v>#REF!</v>
      </c>
      <c r="F175" s="55" t="e">
        <f>B175+C175+D175+E175</f>
        <v>#REF!</v>
      </c>
    </row>
    <row r="177" spans="1:5" x14ac:dyDescent="0.2">
      <c r="A177" s="18" t="s">
        <v>171</v>
      </c>
      <c r="B177" s="21" t="e">
        <f>F157-F172</f>
        <v>#REF!</v>
      </c>
    </row>
    <row r="181" spans="1:5" x14ac:dyDescent="0.2">
      <c r="E181" s="21"/>
    </row>
  </sheetData>
  <mergeCells count="1">
    <mergeCell ref="B6:F6"/>
  </mergeCells>
  <phoneticPr fontId="0" type="noConversion"/>
  <pageMargins left="0.25" right="0.25" top="0.75" bottom="0.75" header="0.3" footer="0.3"/>
  <pageSetup paperSize="5" scale="3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1"/>
  <sheetViews>
    <sheetView workbookViewId="0">
      <selection activeCell="F1" sqref="F1:F1048576"/>
    </sheetView>
  </sheetViews>
  <sheetFormatPr baseColWidth="10" defaultColWidth="9.140625" defaultRowHeight="12.75" x14ac:dyDescent="0.2"/>
  <cols>
    <col min="1" max="1" width="82.42578125" style="18" customWidth="1"/>
    <col min="2" max="3" width="27.140625" style="18" hidden="1" customWidth="1"/>
    <col min="4" max="4" width="16.7109375" style="18" hidden="1" customWidth="1"/>
    <col min="5" max="5" width="29.5703125" style="18" hidden="1" customWidth="1"/>
    <col min="6" max="6" width="35.7109375" style="18" customWidth="1"/>
    <col min="7" max="8" width="9.140625" style="18"/>
    <col min="9" max="9" width="19" style="24" bestFit="1" customWidth="1"/>
    <col min="10" max="10" width="19" style="24" customWidth="1"/>
    <col min="11" max="11" width="13.85546875" style="18" bestFit="1" customWidth="1"/>
    <col min="12" max="16384" width="9.140625" style="18"/>
  </cols>
  <sheetData>
    <row r="1" spans="1:6" ht="19.5" x14ac:dyDescent="0.2">
      <c r="A1" s="1"/>
      <c r="B1" s="2"/>
      <c r="C1" s="3"/>
      <c r="D1" s="4"/>
      <c r="E1" s="4"/>
      <c r="F1" s="4"/>
    </row>
    <row r="2" spans="1:6" ht="15" x14ac:dyDescent="0.2">
      <c r="A2" s="25" t="s">
        <v>159</v>
      </c>
      <c r="B2" s="5"/>
      <c r="C2" s="4"/>
      <c r="D2" s="4"/>
      <c r="E2" s="4"/>
      <c r="F2" s="4"/>
    </row>
    <row r="3" spans="1:6" ht="15" x14ac:dyDescent="0.2">
      <c r="A3" s="26" t="s">
        <v>0</v>
      </c>
      <c r="B3" s="5"/>
      <c r="C3" s="4"/>
      <c r="D3" s="6"/>
      <c r="E3" s="4"/>
      <c r="F3" s="7"/>
    </row>
    <row r="4" spans="1:6" ht="15" x14ac:dyDescent="0.2">
      <c r="A4" s="27" t="s">
        <v>156</v>
      </c>
      <c r="B4" s="5"/>
      <c r="C4" s="6"/>
      <c r="D4" s="6"/>
      <c r="E4" s="6"/>
      <c r="F4" s="6"/>
    </row>
    <row r="5" spans="1:6" ht="15.75" thickBot="1" x14ac:dyDescent="0.25">
      <c r="A5" s="27"/>
      <c r="B5" s="8"/>
      <c r="C5" s="6"/>
      <c r="D5" s="6"/>
      <c r="E5" s="6"/>
      <c r="F5" s="6"/>
    </row>
    <row r="6" spans="1:6" ht="15.75" thickBot="1" x14ac:dyDescent="0.25">
      <c r="A6" s="28" t="s">
        <v>1</v>
      </c>
      <c r="B6" s="68">
        <v>42369</v>
      </c>
      <c r="C6" s="69"/>
      <c r="D6" s="69"/>
      <c r="E6" s="69"/>
      <c r="F6" s="70"/>
    </row>
    <row r="7" spans="1:6" ht="15" x14ac:dyDescent="0.2">
      <c r="A7" s="29"/>
      <c r="B7" s="30"/>
      <c r="C7" s="30"/>
      <c r="D7" s="30"/>
      <c r="E7" s="30"/>
      <c r="F7" s="30"/>
    </row>
    <row r="8" spans="1:6" ht="30" x14ac:dyDescent="0.2">
      <c r="A8" s="31" t="s">
        <v>2</v>
      </c>
      <c r="B8" s="32" t="s">
        <v>3</v>
      </c>
      <c r="C8" s="32" t="s">
        <v>4</v>
      </c>
      <c r="D8" s="32" t="s">
        <v>5</v>
      </c>
      <c r="E8" s="32" t="s">
        <v>6</v>
      </c>
      <c r="F8" s="33" t="s">
        <v>7</v>
      </c>
    </row>
    <row r="9" spans="1:6" ht="18" thickBot="1" x14ac:dyDescent="0.25">
      <c r="A9" s="34"/>
      <c r="B9" s="35" t="s">
        <v>8</v>
      </c>
      <c r="C9" s="35" t="s">
        <v>9</v>
      </c>
      <c r="D9" s="35" t="s">
        <v>10</v>
      </c>
      <c r="E9" s="35" t="s">
        <v>11</v>
      </c>
      <c r="F9" s="35" t="s">
        <v>12</v>
      </c>
    </row>
    <row r="10" spans="1:6" ht="18" thickBot="1" x14ac:dyDescent="0.35">
      <c r="A10" s="36"/>
      <c r="B10" s="9"/>
      <c r="C10" s="9"/>
      <c r="D10" s="9"/>
      <c r="E10" s="9"/>
      <c r="F10" s="9"/>
    </row>
    <row r="11" spans="1:6" ht="16.5" thickBot="1" x14ac:dyDescent="0.3">
      <c r="A11" s="37" t="s">
        <v>13</v>
      </c>
      <c r="B11" s="10">
        <f>+B12+B50+B52+B57+B59+B61</f>
        <v>25868986.427044075</v>
      </c>
      <c r="C11" s="10">
        <f>+C12+C50+C52+C57+C59+C61</f>
        <v>727026.79417592101</v>
      </c>
      <c r="D11" s="10">
        <f>+D12+D50+D52+D57+D59+D61</f>
        <v>0</v>
      </c>
      <c r="E11" s="10">
        <f>+E12+E50+E52+E57+E59+E61</f>
        <v>5080789.4058600003</v>
      </c>
      <c r="F11" s="10">
        <f>+F12+F50+F52+F57+F59+F61</f>
        <v>31676802.627080001</v>
      </c>
    </row>
    <row r="12" spans="1:6" ht="15.75" x14ac:dyDescent="0.25">
      <c r="A12" s="38" t="s">
        <v>14</v>
      </c>
      <c r="B12" s="11">
        <f>+B13+B19</f>
        <v>23723774.910244077</v>
      </c>
      <c r="C12" s="11">
        <f>+C13+C19</f>
        <v>648406.7067059211</v>
      </c>
      <c r="D12" s="11">
        <f>+D13+D19</f>
        <v>0</v>
      </c>
      <c r="E12" s="11">
        <f>+E13+E19</f>
        <v>153765.99856000001</v>
      </c>
      <c r="F12" s="11">
        <f>+F13+F19</f>
        <v>24525947.615510002</v>
      </c>
    </row>
    <row r="13" spans="1:6" ht="15.75" x14ac:dyDescent="0.25">
      <c r="A13" s="38" t="s">
        <v>15</v>
      </c>
      <c r="B13" s="12">
        <f>+SUM(B14:B18)</f>
        <v>3564850.5494740787</v>
      </c>
      <c r="C13" s="12">
        <f>+SUM(C14:C18)</f>
        <v>127937.65352592109</v>
      </c>
      <c r="D13" s="12">
        <f>+SUM(D14:D18)</f>
        <v>0</v>
      </c>
      <c r="E13" s="12">
        <f>+SUM(E14:E18)</f>
        <v>0</v>
      </c>
      <c r="F13" s="13">
        <f>+SUM(F14:F18)</f>
        <v>3692788.2030000002</v>
      </c>
    </row>
    <row r="14" spans="1:6" ht="15" x14ac:dyDescent="0.2">
      <c r="A14" s="14" t="s">
        <v>16</v>
      </c>
      <c r="B14" s="13">
        <v>2798066.7871399997</v>
      </c>
      <c r="C14" s="13">
        <v>0</v>
      </c>
      <c r="D14" s="13">
        <v>0</v>
      </c>
      <c r="E14" s="13">
        <v>0</v>
      </c>
      <c r="F14" s="13">
        <f>SUM(B14:E14)</f>
        <v>2798066.7871399997</v>
      </c>
    </row>
    <row r="15" spans="1:6" ht="15" x14ac:dyDescent="0.2">
      <c r="A15" s="14" t="s">
        <v>17</v>
      </c>
      <c r="B15" s="13">
        <v>0</v>
      </c>
      <c r="C15" s="13">
        <v>38993.453670000003</v>
      </c>
      <c r="D15" s="13">
        <v>0</v>
      </c>
      <c r="E15" s="13">
        <v>0</v>
      </c>
      <c r="F15" s="13">
        <f>SUM(B15:E15)</f>
        <v>38993.453670000003</v>
      </c>
    </row>
    <row r="16" spans="1:6" ht="15" x14ac:dyDescent="0.2">
      <c r="A16" s="14" t="s">
        <v>18</v>
      </c>
      <c r="B16" s="13">
        <v>317278.78397699998</v>
      </c>
      <c r="C16" s="13">
        <v>55990.373642999999</v>
      </c>
      <c r="D16" s="13">
        <v>0</v>
      </c>
      <c r="E16" s="13">
        <v>0</v>
      </c>
      <c r="F16" s="13">
        <f>SUM(B16:E16)</f>
        <v>373269.15761999995</v>
      </c>
    </row>
    <row r="17" spans="1:6" ht="15" x14ac:dyDescent="0.2">
      <c r="A17" s="14" t="s">
        <v>19</v>
      </c>
      <c r="B17" s="13">
        <v>0</v>
      </c>
      <c r="C17" s="13">
        <v>0</v>
      </c>
      <c r="D17" s="13">
        <v>0</v>
      </c>
      <c r="E17" s="13">
        <v>0</v>
      </c>
      <c r="F17" s="13">
        <f>SUM(B17:E17)</f>
        <v>0</v>
      </c>
    </row>
    <row r="18" spans="1:6" ht="15" x14ac:dyDescent="0.2">
      <c r="A18" s="14" t="s">
        <v>20</v>
      </c>
      <c r="B18" s="13">
        <v>449504.97835707903</v>
      </c>
      <c r="C18" s="13">
        <v>32953.826212921093</v>
      </c>
      <c r="D18" s="13">
        <v>0</v>
      </c>
      <c r="E18" s="13">
        <v>0</v>
      </c>
      <c r="F18" s="13">
        <f>SUM(B18:E18)</f>
        <v>482458.80457000015</v>
      </c>
    </row>
    <row r="19" spans="1:6" ht="15.75" x14ac:dyDescent="0.25">
      <c r="A19" s="38" t="s">
        <v>21</v>
      </c>
      <c r="B19" s="12">
        <f>+B22+B23+B45</f>
        <v>20158924.360769998</v>
      </c>
      <c r="C19" s="12">
        <f>+C22+C23+C45</f>
        <v>520469.05318000005</v>
      </c>
      <c r="D19" s="12">
        <f>+D22+D23+D45</f>
        <v>0</v>
      </c>
      <c r="E19" s="12">
        <f>+E22+E23+E45</f>
        <v>153765.99856000001</v>
      </c>
      <c r="F19" s="12">
        <f>+F22+F23+F45</f>
        <v>20833159.41251</v>
      </c>
    </row>
    <row r="20" spans="1:6" ht="15" x14ac:dyDescent="0.2">
      <c r="A20" s="14" t="s">
        <v>22</v>
      </c>
      <c r="B20" s="13">
        <v>13412588.688729998</v>
      </c>
      <c r="C20" s="13">
        <v>0</v>
      </c>
      <c r="D20" s="13">
        <v>0</v>
      </c>
      <c r="E20" s="13">
        <v>0</v>
      </c>
      <c r="F20" s="13">
        <f>SUM(B20:E20)</f>
        <v>13412588.688729998</v>
      </c>
    </row>
    <row r="21" spans="1:6" ht="15" x14ac:dyDescent="0.2">
      <c r="A21" s="14" t="s">
        <v>23</v>
      </c>
      <c r="B21" s="13">
        <v>2430680.4253999996</v>
      </c>
      <c r="C21" s="13">
        <v>0</v>
      </c>
      <c r="D21" s="13">
        <v>0</v>
      </c>
      <c r="E21" s="13">
        <v>0</v>
      </c>
      <c r="F21" s="13">
        <f>SUM(B21:E21)</f>
        <v>2430680.4253999996</v>
      </c>
    </row>
    <row r="22" spans="1:6" ht="15.75" x14ac:dyDescent="0.25">
      <c r="A22" s="38" t="s">
        <v>24</v>
      </c>
      <c r="B22" s="12">
        <f>+B20+B21</f>
        <v>15843269.114129998</v>
      </c>
      <c r="C22" s="13">
        <f>+C20+C21</f>
        <v>0</v>
      </c>
      <c r="D22" s="13">
        <f>+D20+D21</f>
        <v>0</v>
      </c>
      <c r="E22" s="13">
        <f>+E20+E21</f>
        <v>0</v>
      </c>
      <c r="F22" s="13">
        <f>+F20+F21</f>
        <v>15843269.114129998</v>
      </c>
    </row>
    <row r="23" spans="1:6" ht="15.75" x14ac:dyDescent="0.25">
      <c r="A23" s="39" t="s">
        <v>25</v>
      </c>
      <c r="B23" s="12">
        <f>SUM(B24:B39)</f>
        <v>4197440.84301</v>
      </c>
      <c r="C23" s="13">
        <f>SUM(C24:C39)</f>
        <v>0</v>
      </c>
      <c r="D23" s="13">
        <f>SUM(D24:D39)</f>
        <v>0</v>
      </c>
      <c r="E23" s="12">
        <f>SUM(E24:E39)</f>
        <v>153765.99856000001</v>
      </c>
      <c r="F23" s="13">
        <f>+SUM(F24:F39)</f>
        <v>4351206.8415700011</v>
      </c>
    </row>
    <row r="24" spans="1:6" ht="15" x14ac:dyDescent="0.2">
      <c r="A24" s="14" t="s">
        <v>26</v>
      </c>
      <c r="B24" s="13">
        <v>0</v>
      </c>
      <c r="C24" s="13">
        <v>0</v>
      </c>
      <c r="D24" s="13">
        <v>0</v>
      </c>
      <c r="E24" s="13">
        <v>0</v>
      </c>
      <c r="F24" s="13">
        <f t="shared" ref="F24:F38" si="0">SUM(B24:E24)</f>
        <v>0</v>
      </c>
    </row>
    <row r="25" spans="1:6" ht="15" x14ac:dyDescent="0.2">
      <c r="A25" s="14" t="s">
        <v>27</v>
      </c>
      <c r="B25" s="13">
        <v>33600</v>
      </c>
      <c r="C25" s="13">
        <v>0</v>
      </c>
      <c r="D25" s="13">
        <v>0</v>
      </c>
      <c r="E25" s="13">
        <v>0</v>
      </c>
      <c r="F25" s="13">
        <f t="shared" si="0"/>
        <v>33600</v>
      </c>
    </row>
    <row r="26" spans="1:6" ht="15" x14ac:dyDescent="0.2">
      <c r="A26" s="14" t="s">
        <v>28</v>
      </c>
      <c r="B26" s="13">
        <v>0</v>
      </c>
      <c r="C26" s="13">
        <v>0</v>
      </c>
      <c r="D26" s="13">
        <v>0</v>
      </c>
      <c r="E26" s="13">
        <v>0</v>
      </c>
      <c r="F26" s="13">
        <f t="shared" si="0"/>
        <v>0</v>
      </c>
    </row>
    <row r="27" spans="1:6" ht="15" x14ac:dyDescent="0.2">
      <c r="A27" s="14" t="s">
        <v>29</v>
      </c>
      <c r="B27" s="13">
        <v>0</v>
      </c>
      <c r="C27" s="13">
        <v>0</v>
      </c>
      <c r="D27" s="13">
        <v>0</v>
      </c>
      <c r="E27" s="13">
        <v>0</v>
      </c>
      <c r="F27" s="13">
        <f t="shared" si="0"/>
        <v>0</v>
      </c>
    </row>
    <row r="28" spans="1:6" ht="15" x14ac:dyDescent="0.2">
      <c r="A28" s="14" t="s">
        <v>30</v>
      </c>
      <c r="B28" s="13">
        <v>35.105789999999999</v>
      </c>
      <c r="C28" s="13">
        <v>0</v>
      </c>
      <c r="D28" s="13">
        <v>0</v>
      </c>
      <c r="E28" s="13">
        <v>0</v>
      </c>
      <c r="F28" s="13">
        <f t="shared" si="0"/>
        <v>35.105789999999999</v>
      </c>
    </row>
    <row r="29" spans="1:6" ht="15" x14ac:dyDescent="0.2">
      <c r="A29" s="14" t="s">
        <v>31</v>
      </c>
      <c r="B29" s="13">
        <v>1213881.2008400001</v>
      </c>
      <c r="C29" s="13">
        <v>0</v>
      </c>
      <c r="D29" s="13">
        <v>0</v>
      </c>
      <c r="E29" s="13">
        <v>0</v>
      </c>
      <c r="F29" s="13">
        <f t="shared" si="0"/>
        <v>1213881.2008400001</v>
      </c>
    </row>
    <row r="30" spans="1:6" ht="15" x14ac:dyDescent="0.2">
      <c r="A30" s="14" t="s">
        <v>32</v>
      </c>
      <c r="B30" s="13">
        <v>2343231.7083400004</v>
      </c>
      <c r="C30" s="13">
        <v>0</v>
      </c>
      <c r="D30" s="13">
        <v>0</v>
      </c>
      <c r="E30" s="13">
        <v>0</v>
      </c>
      <c r="F30" s="13">
        <f t="shared" si="0"/>
        <v>2343231.7083400004</v>
      </c>
    </row>
    <row r="31" spans="1:6" ht="15" x14ac:dyDescent="0.2">
      <c r="A31" s="14" t="s">
        <v>33</v>
      </c>
      <c r="B31" s="13">
        <v>0</v>
      </c>
      <c r="C31" s="13">
        <v>0</v>
      </c>
      <c r="D31" s="13">
        <v>0</v>
      </c>
      <c r="E31" s="13">
        <v>0</v>
      </c>
      <c r="F31" s="13">
        <f t="shared" si="0"/>
        <v>0</v>
      </c>
    </row>
    <row r="32" spans="1:6" ht="15" x14ac:dyDescent="0.2">
      <c r="A32" s="14" t="s">
        <v>34</v>
      </c>
      <c r="B32" s="13">
        <v>21718.800000000007</v>
      </c>
      <c r="C32" s="13">
        <v>0</v>
      </c>
      <c r="D32" s="13">
        <v>0</v>
      </c>
      <c r="E32" s="13">
        <v>0</v>
      </c>
      <c r="F32" s="13">
        <f t="shared" si="0"/>
        <v>21718.800000000007</v>
      </c>
    </row>
    <row r="33" spans="1:6" ht="15" x14ac:dyDescent="0.2">
      <c r="A33" s="14" t="s">
        <v>35</v>
      </c>
      <c r="B33" s="13">
        <v>483915.74506000004</v>
      </c>
      <c r="C33" s="13">
        <v>0</v>
      </c>
      <c r="D33" s="13">
        <v>0</v>
      </c>
      <c r="E33" s="13">
        <v>0</v>
      </c>
      <c r="F33" s="13">
        <f t="shared" si="0"/>
        <v>483915.74506000004</v>
      </c>
    </row>
    <row r="34" spans="1:6" ht="15" x14ac:dyDescent="0.2">
      <c r="A34" s="14" t="s">
        <v>36</v>
      </c>
      <c r="B34" s="13">
        <v>0</v>
      </c>
      <c r="C34" s="13">
        <v>0</v>
      </c>
      <c r="D34" s="13">
        <v>0</v>
      </c>
      <c r="E34" s="13">
        <v>43536.696879999996</v>
      </c>
      <c r="F34" s="13">
        <f t="shared" si="0"/>
        <v>43536.696879999996</v>
      </c>
    </row>
    <row r="35" spans="1:6" ht="15" x14ac:dyDescent="0.2">
      <c r="A35" s="14" t="s">
        <v>37</v>
      </c>
      <c r="B35" s="13">
        <v>0</v>
      </c>
      <c r="C35" s="13">
        <v>0</v>
      </c>
      <c r="D35" s="13">
        <v>0</v>
      </c>
      <c r="E35" s="13">
        <v>110229.30168</v>
      </c>
      <c r="F35" s="13">
        <f t="shared" si="0"/>
        <v>110229.30168</v>
      </c>
    </row>
    <row r="36" spans="1:6" ht="15" x14ac:dyDescent="0.2">
      <c r="A36" s="14" t="s">
        <v>38</v>
      </c>
      <c r="B36" s="13">
        <v>11087.400000000001</v>
      </c>
      <c r="C36" s="13">
        <v>0</v>
      </c>
      <c r="D36" s="13">
        <v>0</v>
      </c>
      <c r="E36" s="13">
        <v>0</v>
      </c>
      <c r="F36" s="13">
        <f t="shared" si="0"/>
        <v>11087.400000000001</v>
      </c>
    </row>
    <row r="37" spans="1:6" ht="15" x14ac:dyDescent="0.2">
      <c r="A37" s="14" t="s">
        <v>39</v>
      </c>
      <c r="B37" s="13">
        <v>6000</v>
      </c>
      <c r="C37" s="13">
        <v>0</v>
      </c>
      <c r="D37" s="13">
        <v>0</v>
      </c>
      <c r="E37" s="13">
        <v>0</v>
      </c>
      <c r="F37" s="13">
        <f t="shared" si="0"/>
        <v>6000</v>
      </c>
    </row>
    <row r="38" spans="1:6" ht="15" x14ac:dyDescent="0.2">
      <c r="A38" s="14" t="s">
        <v>40</v>
      </c>
      <c r="B38" s="13">
        <v>0</v>
      </c>
      <c r="C38" s="13">
        <v>0</v>
      </c>
      <c r="D38" s="13">
        <v>0</v>
      </c>
      <c r="E38" s="13">
        <v>0</v>
      </c>
      <c r="F38" s="13">
        <f t="shared" si="0"/>
        <v>0</v>
      </c>
    </row>
    <row r="39" spans="1:6" ht="15.75" x14ac:dyDescent="0.25">
      <c r="A39" s="14" t="s">
        <v>41</v>
      </c>
      <c r="B39" s="12">
        <f>SUM(B40:B44)</f>
        <v>83970.882980000009</v>
      </c>
      <c r="C39" s="13">
        <f>+SUM(C40:C44)</f>
        <v>0</v>
      </c>
      <c r="D39" s="13">
        <f>+SUM(D40:D44)</f>
        <v>0</v>
      </c>
      <c r="E39" s="13">
        <f>+SUM(E40:E44)</f>
        <v>0</v>
      </c>
      <c r="F39" s="13">
        <f>+SUM(F40:F44)</f>
        <v>83970.882980000009</v>
      </c>
    </row>
    <row r="40" spans="1:6" ht="15" x14ac:dyDescent="0.2">
      <c r="A40" s="14" t="s">
        <v>42</v>
      </c>
      <c r="B40" s="13">
        <v>83970.882980000009</v>
      </c>
      <c r="C40" s="13">
        <v>0</v>
      </c>
      <c r="D40" s="13">
        <v>0</v>
      </c>
      <c r="E40" s="13">
        <v>0</v>
      </c>
      <c r="F40" s="13">
        <f>SUM(B40:E40)</f>
        <v>83970.882980000009</v>
      </c>
    </row>
    <row r="41" spans="1:6" ht="15" x14ac:dyDescent="0.2">
      <c r="A41" s="14" t="s">
        <v>43</v>
      </c>
      <c r="B41" s="13">
        <v>0</v>
      </c>
      <c r="C41" s="13">
        <v>0</v>
      </c>
      <c r="D41" s="13">
        <v>0</v>
      </c>
      <c r="E41" s="13">
        <v>0</v>
      </c>
      <c r="F41" s="13">
        <f>SUM(B41:E41)</f>
        <v>0</v>
      </c>
    </row>
    <row r="42" spans="1:6" ht="15" x14ac:dyDescent="0.2">
      <c r="A42" s="40" t="s">
        <v>44</v>
      </c>
      <c r="B42" s="13">
        <v>0</v>
      </c>
      <c r="C42" s="13">
        <v>0</v>
      </c>
      <c r="D42" s="13">
        <v>0</v>
      </c>
      <c r="E42" s="13">
        <v>0</v>
      </c>
      <c r="F42" s="13">
        <f>SUM(B42:E42)</f>
        <v>0</v>
      </c>
    </row>
    <row r="43" spans="1:6" ht="15" x14ac:dyDescent="0.2">
      <c r="A43" s="40" t="s">
        <v>45</v>
      </c>
      <c r="B43" s="13">
        <v>0</v>
      </c>
      <c r="C43" s="13">
        <v>0</v>
      </c>
      <c r="D43" s="13">
        <v>0</v>
      </c>
      <c r="E43" s="13">
        <v>0</v>
      </c>
      <c r="F43" s="13">
        <f>SUM(B43:E43)</f>
        <v>0</v>
      </c>
    </row>
    <row r="44" spans="1:6" ht="15" x14ac:dyDescent="0.2">
      <c r="A44" s="14" t="s">
        <v>46</v>
      </c>
      <c r="B44" s="13">
        <v>0</v>
      </c>
      <c r="C44" s="13">
        <v>0</v>
      </c>
      <c r="D44" s="13">
        <v>0</v>
      </c>
      <c r="E44" s="13">
        <v>0</v>
      </c>
      <c r="F44" s="13">
        <f>SUM(B44:E44)</f>
        <v>0</v>
      </c>
    </row>
    <row r="45" spans="1:6" ht="15.75" x14ac:dyDescent="0.25">
      <c r="A45" s="38" t="s">
        <v>47</v>
      </c>
      <c r="B45" s="12">
        <f>+SUM(B46:B49)</f>
        <v>118214.40363000002</v>
      </c>
      <c r="C45" s="12">
        <f>+SUM(C46:C49)</f>
        <v>520469.05318000005</v>
      </c>
      <c r="D45" s="12">
        <f>+SUM(D46:D49)</f>
        <v>0</v>
      </c>
      <c r="E45" s="12">
        <f>+SUM(E46:E49)</f>
        <v>0</v>
      </c>
      <c r="F45" s="12">
        <f>+SUM(F46:F49)</f>
        <v>638683.45681</v>
      </c>
    </row>
    <row r="46" spans="1:6" ht="15" x14ac:dyDescent="0.2">
      <c r="A46" s="14" t="s">
        <v>48</v>
      </c>
      <c r="B46" s="13">
        <v>86226.003630000021</v>
      </c>
      <c r="C46" s="13">
        <v>0</v>
      </c>
      <c r="D46" s="13">
        <v>0</v>
      </c>
      <c r="E46" s="13">
        <v>0</v>
      </c>
      <c r="F46" s="13">
        <f>SUM(B46:E46)</f>
        <v>86226.003630000021</v>
      </c>
    </row>
    <row r="47" spans="1:6" ht="15" x14ac:dyDescent="0.2">
      <c r="A47" s="14" t="s">
        <v>49</v>
      </c>
      <c r="B47" s="13">
        <v>0</v>
      </c>
      <c r="C47" s="13">
        <v>132556.85318000001</v>
      </c>
      <c r="D47" s="13">
        <v>0</v>
      </c>
      <c r="E47" s="13">
        <v>0</v>
      </c>
      <c r="F47" s="13">
        <f>SUM(B47:E47)</f>
        <v>132556.85318000001</v>
      </c>
    </row>
    <row r="48" spans="1:6" ht="15" x14ac:dyDescent="0.2">
      <c r="A48" s="14" t="s">
        <v>50</v>
      </c>
      <c r="B48" s="13">
        <v>31988.399999999994</v>
      </c>
      <c r="C48" s="13">
        <v>0</v>
      </c>
      <c r="D48" s="13">
        <v>0</v>
      </c>
      <c r="E48" s="13">
        <v>0</v>
      </c>
      <c r="F48" s="13">
        <f>SUM(B48:E48)</f>
        <v>31988.399999999994</v>
      </c>
    </row>
    <row r="49" spans="1:6" ht="15" x14ac:dyDescent="0.2">
      <c r="A49" s="14" t="s">
        <v>51</v>
      </c>
      <c r="B49" s="13">
        <v>0</v>
      </c>
      <c r="C49" s="13">
        <v>387912.2</v>
      </c>
      <c r="D49" s="13">
        <v>0</v>
      </c>
      <c r="E49" s="13">
        <v>0</v>
      </c>
      <c r="F49" s="13">
        <f>SUM(B49:E49)</f>
        <v>387912.2</v>
      </c>
    </row>
    <row r="50" spans="1:6" ht="15.75" x14ac:dyDescent="0.25">
      <c r="A50" s="38" t="s">
        <v>52</v>
      </c>
      <c r="B50" s="15">
        <f>+B51</f>
        <v>0</v>
      </c>
      <c r="C50" s="15">
        <f>+C51</f>
        <v>0</v>
      </c>
      <c r="D50" s="15">
        <f>+D51</f>
        <v>0</v>
      </c>
      <c r="E50" s="15">
        <f>+E51</f>
        <v>4315710.79</v>
      </c>
      <c r="F50" s="15">
        <f>+F51</f>
        <v>4315710.79</v>
      </c>
    </row>
    <row r="51" spans="1:6" ht="15" x14ac:dyDescent="0.2">
      <c r="A51" s="14" t="s">
        <v>53</v>
      </c>
      <c r="B51" s="13">
        <v>0</v>
      </c>
      <c r="C51" s="13">
        <v>0</v>
      </c>
      <c r="D51" s="13">
        <v>0</v>
      </c>
      <c r="E51" s="13">
        <v>4315710.79</v>
      </c>
      <c r="F51" s="13">
        <f>SUM(B51:E51)</f>
        <v>4315710.79</v>
      </c>
    </row>
    <row r="52" spans="1:6" ht="15.75" x14ac:dyDescent="0.25">
      <c r="A52" s="38" t="s">
        <v>54</v>
      </c>
      <c r="B52" s="12">
        <f>+B53+B56</f>
        <v>160709.72771999997</v>
      </c>
      <c r="C52" s="12">
        <f>+C53+C56</f>
        <v>18802.853150000003</v>
      </c>
      <c r="D52" s="12">
        <f>+D53+D56</f>
        <v>0</v>
      </c>
      <c r="E52" s="12">
        <f>+E53+E56</f>
        <v>0</v>
      </c>
      <c r="F52" s="12">
        <f>+F53+F56</f>
        <v>179512.58086999998</v>
      </c>
    </row>
    <row r="53" spans="1:6" ht="15" x14ac:dyDescent="0.2">
      <c r="A53" s="14" t="s">
        <v>55</v>
      </c>
      <c r="B53" s="16">
        <f>+B54+B55</f>
        <v>0</v>
      </c>
      <c r="C53" s="16">
        <f>+C54+C55</f>
        <v>0</v>
      </c>
      <c r="D53" s="16">
        <f>+D54+D55</f>
        <v>0</v>
      </c>
      <c r="E53" s="16">
        <f>+E54+E55</f>
        <v>0</v>
      </c>
      <c r="F53" s="16">
        <f>+F54+F55</f>
        <v>0</v>
      </c>
    </row>
    <row r="54" spans="1:6" ht="15" x14ac:dyDescent="0.2">
      <c r="A54" s="14" t="s">
        <v>56</v>
      </c>
      <c r="B54" s="13"/>
      <c r="C54" s="13"/>
      <c r="D54" s="13">
        <v>0</v>
      </c>
      <c r="E54" s="13">
        <v>0</v>
      </c>
      <c r="F54" s="13">
        <f>SUM(B54:E54)</f>
        <v>0</v>
      </c>
    </row>
    <row r="55" spans="1:6" ht="15" x14ac:dyDescent="0.2">
      <c r="A55" s="14" t="s">
        <v>57</v>
      </c>
      <c r="B55" s="13"/>
      <c r="C55" s="13"/>
      <c r="D55" s="13">
        <v>0</v>
      </c>
      <c r="E55" s="13">
        <v>0</v>
      </c>
      <c r="F55" s="13">
        <f>SUM(B55:E55)</f>
        <v>0</v>
      </c>
    </row>
    <row r="56" spans="1:6" ht="15" x14ac:dyDescent="0.2">
      <c r="A56" s="14" t="s">
        <v>58</v>
      </c>
      <c r="B56" s="13">
        <v>160709.72771999997</v>
      </c>
      <c r="C56" s="13">
        <v>18802.853150000003</v>
      </c>
      <c r="D56" s="13">
        <v>0</v>
      </c>
      <c r="E56" s="13">
        <v>0</v>
      </c>
      <c r="F56" s="13">
        <f>SUM(B56:E56)</f>
        <v>179512.58086999998</v>
      </c>
    </row>
    <row r="57" spans="1:6" ht="15.75" x14ac:dyDescent="0.25">
      <c r="A57" s="38" t="s">
        <v>59</v>
      </c>
      <c r="B57" s="17">
        <f>+B58</f>
        <v>968.67102999999997</v>
      </c>
      <c r="C57" s="17">
        <f>+C58</f>
        <v>12887.71875</v>
      </c>
      <c r="D57" s="17">
        <f>+D58</f>
        <v>0</v>
      </c>
      <c r="E57" s="17">
        <f>+E58</f>
        <v>0</v>
      </c>
      <c r="F57" s="17">
        <f>+F58</f>
        <v>13856.38978</v>
      </c>
    </row>
    <row r="58" spans="1:6" ht="15" x14ac:dyDescent="0.2">
      <c r="A58" s="14" t="s">
        <v>60</v>
      </c>
      <c r="B58" s="13">
        <v>968.67102999999997</v>
      </c>
      <c r="C58" s="13">
        <v>12887.71875</v>
      </c>
      <c r="D58" s="13">
        <v>0</v>
      </c>
      <c r="E58" s="13">
        <v>0</v>
      </c>
      <c r="F58" s="13">
        <f>SUM(B58:E58)</f>
        <v>13856.38978</v>
      </c>
    </row>
    <row r="59" spans="1:6" ht="15.75" x14ac:dyDescent="0.25">
      <c r="A59" s="38" t="s">
        <v>61</v>
      </c>
      <c r="B59" s="12">
        <f>+B60</f>
        <v>23959.246600000002</v>
      </c>
      <c r="C59" s="12">
        <f>+C60</f>
        <v>1835.8590800000002</v>
      </c>
      <c r="D59" s="12">
        <f>+D60</f>
        <v>0</v>
      </c>
      <c r="E59" s="12">
        <f>+E60</f>
        <v>0</v>
      </c>
      <c r="F59" s="12">
        <f>+F60</f>
        <v>25795.105680000001</v>
      </c>
    </row>
    <row r="60" spans="1:6" ht="15" x14ac:dyDescent="0.2">
      <c r="A60" s="14" t="s">
        <v>62</v>
      </c>
      <c r="B60" s="13">
        <v>23959.246600000002</v>
      </c>
      <c r="C60" s="13">
        <v>1835.8590800000002</v>
      </c>
      <c r="D60" s="13">
        <v>0</v>
      </c>
      <c r="E60" s="13">
        <v>0</v>
      </c>
      <c r="F60" s="13">
        <f>SUM(B60:E60)</f>
        <v>25795.105680000001</v>
      </c>
    </row>
    <row r="61" spans="1:6" ht="15.75" x14ac:dyDescent="0.25">
      <c r="A61" s="38" t="s">
        <v>63</v>
      </c>
      <c r="B61" s="17">
        <f>+B62+B63+B67+B68</f>
        <v>1959573.87145</v>
      </c>
      <c r="C61" s="17">
        <f>+C62+C63+C67+C68</f>
        <v>45093.656489999994</v>
      </c>
      <c r="D61" s="17">
        <f>+D62+D63+D67+D68</f>
        <v>0</v>
      </c>
      <c r="E61" s="17">
        <f>+E62+E63+E67+E68</f>
        <v>611312.61729999993</v>
      </c>
      <c r="F61" s="17">
        <f>+F62+F63+F67+F68</f>
        <v>2615980.14524</v>
      </c>
    </row>
    <row r="62" spans="1:6" ht="15" x14ac:dyDescent="0.2">
      <c r="A62" s="14" t="s">
        <v>64</v>
      </c>
      <c r="B62" s="13">
        <v>0</v>
      </c>
      <c r="C62" s="13">
        <v>0</v>
      </c>
      <c r="D62" s="13">
        <v>0</v>
      </c>
      <c r="E62" s="13">
        <v>0</v>
      </c>
      <c r="F62" s="13">
        <f>SUM(B62:E62)</f>
        <v>0</v>
      </c>
    </row>
    <row r="63" spans="1:6" ht="15" x14ac:dyDescent="0.2">
      <c r="A63" s="14" t="s">
        <v>65</v>
      </c>
      <c r="B63" s="13">
        <f>+SUM(B64:B66)</f>
        <v>559611.69761000003</v>
      </c>
      <c r="C63" s="13">
        <f>+SUM(C64:C66)</f>
        <v>0</v>
      </c>
      <c r="D63" s="13">
        <f>+SUM(D64:D66)</f>
        <v>0</v>
      </c>
      <c r="E63" s="13">
        <f>+SUM(E64:E66)</f>
        <v>0</v>
      </c>
      <c r="F63" s="13">
        <f>+SUM(F64:F66)</f>
        <v>559611.69761000003</v>
      </c>
    </row>
    <row r="64" spans="1:6" ht="15" x14ac:dyDescent="0.2">
      <c r="A64" s="14" t="s">
        <v>66</v>
      </c>
      <c r="B64" s="13">
        <v>559611.69761000003</v>
      </c>
      <c r="C64" s="13">
        <v>0</v>
      </c>
      <c r="D64" s="13">
        <v>0</v>
      </c>
      <c r="E64" s="13">
        <v>0</v>
      </c>
      <c r="F64" s="13">
        <f>SUM(B64:E64)</f>
        <v>559611.69761000003</v>
      </c>
    </row>
    <row r="65" spans="1:11" ht="15" x14ac:dyDescent="0.2">
      <c r="A65" s="14" t="s">
        <v>67</v>
      </c>
      <c r="B65" s="13">
        <v>0</v>
      </c>
      <c r="C65" s="13">
        <v>0</v>
      </c>
      <c r="D65" s="13">
        <v>0</v>
      </c>
      <c r="E65" s="13">
        <v>0</v>
      </c>
      <c r="F65" s="13">
        <f>SUM(B65:E65)</f>
        <v>0</v>
      </c>
    </row>
    <row r="66" spans="1:11" ht="15" x14ac:dyDescent="0.2">
      <c r="A66" s="14" t="s">
        <v>68</v>
      </c>
      <c r="B66" s="13">
        <v>0</v>
      </c>
      <c r="C66" s="13">
        <v>0</v>
      </c>
      <c r="D66" s="13">
        <v>0</v>
      </c>
      <c r="E66" s="13">
        <v>0</v>
      </c>
      <c r="F66" s="13">
        <f>SUM(B66:E66)</f>
        <v>0</v>
      </c>
    </row>
    <row r="67" spans="1:11" ht="15" x14ac:dyDescent="0.2">
      <c r="A67" s="14" t="s">
        <v>69</v>
      </c>
      <c r="B67" s="13">
        <v>0</v>
      </c>
      <c r="C67" s="13">
        <v>0</v>
      </c>
      <c r="D67" s="13">
        <v>0</v>
      </c>
      <c r="E67" s="13">
        <v>0</v>
      </c>
      <c r="F67" s="13">
        <f>SUM(B67:E67)</f>
        <v>0</v>
      </c>
    </row>
    <row r="68" spans="1:11" ht="15.75" thickBot="1" x14ac:dyDescent="0.25">
      <c r="A68" s="34" t="s">
        <v>70</v>
      </c>
      <c r="B68" s="56">
        <v>1399962.1738400001</v>
      </c>
      <c r="C68" s="56">
        <v>45093.656489999994</v>
      </c>
      <c r="D68" s="56">
        <v>0</v>
      </c>
      <c r="E68" s="56">
        <v>611312.61729999993</v>
      </c>
      <c r="F68" s="56">
        <f>SUM(B68:E68)</f>
        <v>2056368.4476299998</v>
      </c>
    </row>
    <row r="69" spans="1:11" ht="16.5" thickBot="1" x14ac:dyDescent="0.3">
      <c r="A69" s="37" t="s">
        <v>71</v>
      </c>
      <c r="B69" s="10">
        <f>+B70+B74+B76+B78</f>
        <v>23724388.634509999</v>
      </c>
      <c r="C69" s="10">
        <f>+C70+C74+C76+C78</f>
        <v>1162812.5520799998</v>
      </c>
      <c r="D69" s="10">
        <f>+D70+D74+D76+D78</f>
        <v>0</v>
      </c>
      <c r="E69" s="10">
        <f>+E70+E74+E76+E78</f>
        <v>5912696.8180000009</v>
      </c>
      <c r="F69" s="10">
        <f>+F70+F74+F76+F78</f>
        <v>29627156.622389998</v>
      </c>
    </row>
    <row r="70" spans="1:11" ht="15.75" x14ac:dyDescent="0.25">
      <c r="A70" s="38" t="s">
        <v>72</v>
      </c>
      <c r="B70" s="17">
        <f>+SUM(B71:B73)</f>
        <v>17291930.365369998</v>
      </c>
      <c r="C70" s="17">
        <f>+SUM(C71:C73)</f>
        <v>1038253.1046099999</v>
      </c>
      <c r="D70" s="17">
        <f>+SUM(D71:D73)</f>
        <v>0</v>
      </c>
      <c r="E70" s="17">
        <f>+SUM(E71:E73)</f>
        <v>297796.64800000004</v>
      </c>
      <c r="F70" s="17">
        <f>+SUM(F71:F73)</f>
        <v>17880058.348009996</v>
      </c>
    </row>
    <row r="71" spans="1:11" ht="15" x14ac:dyDescent="0.2">
      <c r="A71" s="14" t="s">
        <v>73</v>
      </c>
      <c r="B71" s="13">
        <v>15277068.4</v>
      </c>
      <c r="C71" s="13">
        <v>814293.99800000002</v>
      </c>
      <c r="D71" s="13">
        <v>0</v>
      </c>
      <c r="E71" s="13">
        <v>220922.6283439348</v>
      </c>
      <c r="F71" s="13">
        <v>15617000.295483932</v>
      </c>
      <c r="I71" s="24">
        <v>14565355.632163933</v>
      </c>
      <c r="J71" s="24">
        <v>1051644.6633200001</v>
      </c>
      <c r="K71" s="65">
        <f>I71+J71</f>
        <v>15617000.295483932</v>
      </c>
    </row>
    <row r="72" spans="1:11" ht="15" x14ac:dyDescent="0.2">
      <c r="A72" s="14" t="s">
        <v>74</v>
      </c>
      <c r="B72" s="13">
        <v>846576.26135999977</v>
      </c>
      <c r="C72" s="13">
        <v>40743.108159999996</v>
      </c>
      <c r="D72" s="13">
        <v>0</v>
      </c>
      <c r="E72" s="13">
        <v>13247.800315597655</v>
      </c>
      <c r="F72" s="13">
        <v>905745.01830559771</v>
      </c>
      <c r="I72" s="24">
        <v>825335.95713559771</v>
      </c>
      <c r="J72" s="24">
        <v>80409.061170000001</v>
      </c>
      <c r="K72" s="65">
        <f t="shared" ref="K72:K88" si="1">I72+J72</f>
        <v>905745.01830559771</v>
      </c>
    </row>
    <row r="73" spans="1:11" ht="15" x14ac:dyDescent="0.2">
      <c r="A73" s="14" t="s">
        <v>75</v>
      </c>
      <c r="B73" s="13">
        <v>1168285.70401</v>
      </c>
      <c r="C73" s="13">
        <v>183215.99844999998</v>
      </c>
      <c r="D73" s="13">
        <v>0</v>
      </c>
      <c r="E73" s="13">
        <v>63626.219340467607</v>
      </c>
      <c r="F73" s="13">
        <v>1357313.0342204678</v>
      </c>
      <c r="I73" s="24">
        <v>1255905.6623904677</v>
      </c>
      <c r="J73" s="24">
        <v>101407.37183</v>
      </c>
      <c r="K73" s="65">
        <f t="shared" si="1"/>
        <v>1357313.0342204678</v>
      </c>
    </row>
    <row r="74" spans="1:11" ht="15.75" x14ac:dyDescent="0.25">
      <c r="A74" s="38" t="s">
        <v>76</v>
      </c>
      <c r="B74" s="17">
        <f>+B75</f>
        <v>140116.75430999999</v>
      </c>
      <c r="C74" s="17">
        <f>+C75</f>
        <v>0</v>
      </c>
      <c r="D74" s="17">
        <f>+D75</f>
        <v>0</v>
      </c>
      <c r="E74" s="17">
        <f>+E75</f>
        <v>0</v>
      </c>
      <c r="F74" s="17">
        <f>+F75</f>
        <v>136580.37430999998</v>
      </c>
      <c r="K74" s="65"/>
    </row>
    <row r="75" spans="1:11" ht="15" x14ac:dyDescent="0.2">
      <c r="A75" s="14" t="s">
        <v>77</v>
      </c>
      <c r="B75" s="13">
        <v>140116.75430999999</v>
      </c>
      <c r="C75" s="13">
        <v>0</v>
      </c>
      <c r="D75" s="13">
        <v>0</v>
      </c>
      <c r="E75" s="13">
        <v>0</v>
      </c>
      <c r="F75" s="13">
        <v>136580.37430999998</v>
      </c>
      <c r="I75" s="24">
        <v>136580.37430999998</v>
      </c>
      <c r="K75" s="65">
        <f t="shared" si="1"/>
        <v>136580.37430999998</v>
      </c>
    </row>
    <row r="76" spans="1:11" ht="15.75" x14ac:dyDescent="0.25">
      <c r="A76" s="38" t="s">
        <v>78</v>
      </c>
      <c r="B76" s="17">
        <f>+B77</f>
        <v>0</v>
      </c>
      <c r="C76" s="17">
        <f>+C77</f>
        <v>0</v>
      </c>
      <c r="D76" s="17">
        <f>+D77</f>
        <v>0</v>
      </c>
      <c r="E76" s="17">
        <f>+E77</f>
        <v>5614900.1700000009</v>
      </c>
      <c r="F76" s="17">
        <f>+F77</f>
        <v>5471268.7299999995</v>
      </c>
      <c r="K76" s="65"/>
    </row>
    <row r="77" spans="1:11" ht="15" x14ac:dyDescent="0.2">
      <c r="A77" s="14" t="s">
        <v>79</v>
      </c>
      <c r="B77" s="13">
        <v>0</v>
      </c>
      <c r="C77" s="13">
        <v>0</v>
      </c>
      <c r="D77" s="13">
        <v>0</v>
      </c>
      <c r="E77" s="13">
        <v>5614900.1700000009</v>
      </c>
      <c r="F77" s="13">
        <v>5471268.7299999995</v>
      </c>
      <c r="I77" s="24">
        <v>5113955.6399999997</v>
      </c>
      <c r="J77" s="24">
        <v>357313.08999999997</v>
      </c>
      <c r="K77" s="65">
        <f t="shared" si="1"/>
        <v>5471268.7299999995</v>
      </c>
    </row>
    <row r="78" spans="1:11" ht="15.75" x14ac:dyDescent="0.25">
      <c r="A78" s="38" t="s">
        <v>80</v>
      </c>
      <c r="B78" s="17">
        <f>+B79+B82+B89</f>
        <v>6292341.5148300007</v>
      </c>
      <c r="C78" s="17">
        <f>+C79+C82+C89</f>
        <v>124559.44747</v>
      </c>
      <c r="D78" s="17">
        <f>+D79+D82+D89</f>
        <v>0</v>
      </c>
      <c r="E78" s="17">
        <f>+E79+E82+E89</f>
        <v>0</v>
      </c>
      <c r="F78" s="17">
        <f>+F79+F82+F89</f>
        <v>6139249.17007</v>
      </c>
      <c r="K78" s="65"/>
    </row>
    <row r="79" spans="1:11" ht="15.75" x14ac:dyDescent="0.25">
      <c r="A79" s="14" t="s">
        <v>81</v>
      </c>
      <c r="B79" s="12">
        <f>B80+B81</f>
        <v>2188073.9619100001</v>
      </c>
      <c r="C79" s="12">
        <f>+C80+C81</f>
        <v>76467.000100000005</v>
      </c>
      <c r="D79" s="13">
        <f>+D80+D81</f>
        <v>0</v>
      </c>
      <c r="E79" s="13">
        <f>+E80+E81</f>
        <v>0</v>
      </c>
      <c r="F79" s="13">
        <f>+F80+F81</f>
        <v>2154171.7515799999</v>
      </c>
      <c r="K79" s="65"/>
    </row>
    <row r="80" spans="1:11" ht="15" x14ac:dyDescent="0.2">
      <c r="A80" s="14" t="s">
        <v>82</v>
      </c>
      <c r="B80" s="13">
        <v>652879.44348000002</v>
      </c>
      <c r="C80" s="13">
        <v>0</v>
      </c>
      <c r="D80" s="13">
        <v>0</v>
      </c>
      <c r="E80" s="13">
        <v>0</v>
      </c>
      <c r="F80" s="13">
        <v>611040.65821000002</v>
      </c>
      <c r="I80" s="24">
        <v>555280.04764</v>
      </c>
      <c r="J80" s="24">
        <v>55760.610569999997</v>
      </c>
      <c r="K80" s="65">
        <f t="shared" si="1"/>
        <v>611040.65821000002</v>
      </c>
    </row>
    <row r="81" spans="1:11" ht="15" x14ac:dyDescent="0.2">
      <c r="A81" s="14" t="s">
        <v>83</v>
      </c>
      <c r="B81" s="13">
        <v>1535194.5184300002</v>
      </c>
      <c r="C81" s="13">
        <v>76467.000100000005</v>
      </c>
      <c r="D81" s="13">
        <v>0</v>
      </c>
      <c r="E81" s="13">
        <v>0</v>
      </c>
      <c r="F81" s="13">
        <v>1543131.0933700001</v>
      </c>
      <c r="I81" s="24">
        <v>1425482.6526400002</v>
      </c>
      <c r="J81" s="24">
        <v>117648.44073</v>
      </c>
      <c r="K81" s="65">
        <f t="shared" si="1"/>
        <v>1543131.0933700001</v>
      </c>
    </row>
    <row r="82" spans="1:11" ht="15.75" x14ac:dyDescent="0.25">
      <c r="A82" s="14" t="s">
        <v>84</v>
      </c>
      <c r="B82" s="12">
        <f>+B83+B86+B87+B88</f>
        <v>4104267.5529200002</v>
      </c>
      <c r="C82" s="12">
        <f>+C83+C86+C87+C88</f>
        <v>48092.447369999994</v>
      </c>
      <c r="D82" s="13">
        <f>+D83+D86+D87+D88</f>
        <v>0</v>
      </c>
      <c r="E82" s="13">
        <f>+E83+E86+E87+E88</f>
        <v>0</v>
      </c>
      <c r="F82" s="13">
        <f>+F83+F86+F87+F88</f>
        <v>3985077.4184900001</v>
      </c>
      <c r="K82" s="65"/>
    </row>
    <row r="83" spans="1:11" ht="15.75" x14ac:dyDescent="0.25">
      <c r="A83" s="14" t="s">
        <v>85</v>
      </c>
      <c r="B83" s="12">
        <f>+B84+B85</f>
        <v>3339578.5921900002</v>
      </c>
      <c r="C83" s="12">
        <f>+C84+C85</f>
        <v>14385.591570000001</v>
      </c>
      <c r="D83" s="13">
        <f>+D84+D85</f>
        <v>0</v>
      </c>
      <c r="E83" s="13">
        <f>+E84+E85</f>
        <v>0</v>
      </c>
      <c r="F83" s="13">
        <f>+F84+F85</f>
        <v>3285759.4931800002</v>
      </c>
      <c r="K83" s="65"/>
    </row>
    <row r="84" spans="1:11" ht="15" x14ac:dyDescent="0.2">
      <c r="A84" s="14" t="s">
        <v>86</v>
      </c>
      <c r="B84" s="13">
        <v>3276855.1370900003</v>
      </c>
      <c r="C84" s="13">
        <v>0</v>
      </c>
      <c r="D84" s="13">
        <v>0</v>
      </c>
      <c r="E84" s="13">
        <v>0</v>
      </c>
      <c r="F84" s="13">
        <v>3210023.6722800001</v>
      </c>
      <c r="I84" s="24">
        <v>3110651.3016500003</v>
      </c>
      <c r="J84" s="24">
        <v>99372.370630000005</v>
      </c>
      <c r="K84" s="65">
        <f t="shared" si="1"/>
        <v>3210023.6722800001</v>
      </c>
    </row>
    <row r="85" spans="1:11" ht="15" x14ac:dyDescent="0.2">
      <c r="A85" s="14" t="s">
        <v>87</v>
      </c>
      <c r="B85" s="13">
        <v>62723.455099999992</v>
      </c>
      <c r="C85" s="13">
        <v>14385.591570000001</v>
      </c>
      <c r="D85" s="13">
        <v>0</v>
      </c>
      <c r="E85" s="13">
        <v>0</v>
      </c>
      <c r="F85" s="13">
        <v>75735.820899999992</v>
      </c>
      <c r="I85" s="24">
        <v>63939.785199999998</v>
      </c>
      <c r="J85" s="24">
        <v>11796.0357</v>
      </c>
      <c r="K85" s="65">
        <f t="shared" si="1"/>
        <v>75735.820899999992</v>
      </c>
    </row>
    <row r="86" spans="1:11" ht="15" x14ac:dyDescent="0.2">
      <c r="A86" s="14" t="s">
        <v>88</v>
      </c>
      <c r="B86" s="13">
        <v>0</v>
      </c>
      <c r="C86" s="13">
        <v>0</v>
      </c>
      <c r="D86" s="13">
        <v>0</v>
      </c>
      <c r="E86" s="13">
        <v>0</v>
      </c>
      <c r="F86" s="13">
        <f t="shared" ref="F86:F89" si="2">SUM(B86:E86)</f>
        <v>0</v>
      </c>
      <c r="K86" s="65"/>
    </row>
    <row r="87" spans="1:11" ht="15" x14ac:dyDescent="0.2">
      <c r="A87" s="14" t="s">
        <v>89</v>
      </c>
      <c r="B87" s="13">
        <v>0</v>
      </c>
      <c r="C87" s="13">
        <v>0</v>
      </c>
      <c r="D87" s="13">
        <v>0</v>
      </c>
      <c r="E87" s="13">
        <v>0</v>
      </c>
      <c r="F87" s="13">
        <f t="shared" si="2"/>
        <v>0</v>
      </c>
      <c r="K87" s="65"/>
    </row>
    <row r="88" spans="1:11" ht="15" x14ac:dyDescent="0.2">
      <c r="A88" s="14" t="s">
        <v>83</v>
      </c>
      <c r="B88" s="13">
        <v>764688.96073000005</v>
      </c>
      <c r="C88" s="13">
        <v>33706.855799999998</v>
      </c>
      <c r="D88" s="13">
        <v>0</v>
      </c>
      <c r="E88" s="13">
        <v>0</v>
      </c>
      <c r="F88" s="13">
        <v>699317.92530999985</v>
      </c>
      <c r="I88" s="24">
        <v>631385.72511999984</v>
      </c>
      <c r="J88" s="24">
        <v>67932.200190000003</v>
      </c>
      <c r="K88" s="65">
        <f t="shared" si="1"/>
        <v>699317.92530999985</v>
      </c>
    </row>
    <row r="89" spans="1:11" ht="15.75" thickBot="1" x14ac:dyDescent="0.25">
      <c r="A89" s="41" t="s">
        <v>90</v>
      </c>
      <c r="B89" s="13">
        <v>0</v>
      </c>
      <c r="C89" s="13">
        <v>0</v>
      </c>
      <c r="D89" s="13">
        <v>0</v>
      </c>
      <c r="E89" s="13">
        <v>0</v>
      </c>
      <c r="F89" s="13">
        <f t="shared" si="2"/>
        <v>0</v>
      </c>
    </row>
    <row r="90" spans="1:11" ht="16.5" thickBot="1" x14ac:dyDescent="0.3">
      <c r="A90" s="37" t="s">
        <v>91</v>
      </c>
      <c r="B90" s="10">
        <f>+B11-B69</f>
        <v>2144597.7925340757</v>
      </c>
      <c r="C90" s="10">
        <f>+C11-C69</f>
        <v>-435785.75790407881</v>
      </c>
      <c r="D90" s="10">
        <f>+D11-D69</f>
        <v>0</v>
      </c>
      <c r="E90" s="10">
        <f>+E11-E69</f>
        <v>-831907.41214000061</v>
      </c>
      <c r="F90" s="10">
        <f>+F11-F69</f>
        <v>2049646.0046900027</v>
      </c>
    </row>
    <row r="91" spans="1:11" ht="16.5" thickBot="1" x14ac:dyDescent="0.3">
      <c r="A91" s="37" t="s">
        <v>92</v>
      </c>
      <c r="B91" s="10">
        <f>+B92+B94+B102</f>
        <v>1892842.5209399997</v>
      </c>
      <c r="C91" s="10">
        <f t="shared" ref="C91:F91" si="3">+C92+C94+C102</f>
        <v>2219043.0947499997</v>
      </c>
      <c r="D91" s="10">
        <f t="shared" si="3"/>
        <v>0</v>
      </c>
      <c r="E91" s="10">
        <f t="shared" si="3"/>
        <v>0</v>
      </c>
      <c r="F91" s="10">
        <f t="shared" si="3"/>
        <v>4111885.6156899999</v>
      </c>
    </row>
    <row r="92" spans="1:11" ht="15.75" x14ac:dyDescent="0.25">
      <c r="A92" s="38" t="s">
        <v>93</v>
      </c>
      <c r="B92" s="17">
        <f>B93</f>
        <v>2350.50227</v>
      </c>
      <c r="C92" s="17">
        <f>C93</f>
        <v>102957.19662999999</v>
      </c>
      <c r="D92" s="17">
        <f>+D93</f>
        <v>0</v>
      </c>
      <c r="E92" s="17">
        <f>+E93</f>
        <v>0</v>
      </c>
      <c r="F92" s="17">
        <f>+F93</f>
        <v>105307.69889999999</v>
      </c>
    </row>
    <row r="93" spans="1:11" ht="15" x14ac:dyDescent="0.2">
      <c r="A93" s="14" t="s">
        <v>94</v>
      </c>
      <c r="B93" s="13">
        <v>2350.50227</v>
      </c>
      <c r="C93" s="13">
        <v>102957.19662999999</v>
      </c>
      <c r="D93" s="13">
        <v>0</v>
      </c>
      <c r="E93" s="13">
        <v>0</v>
      </c>
      <c r="F93" s="13">
        <f>SUM(B93:E93)</f>
        <v>105307.69889999999</v>
      </c>
    </row>
    <row r="94" spans="1:11" ht="15.75" x14ac:dyDescent="0.25">
      <c r="A94" s="38" t="s">
        <v>95</v>
      </c>
      <c r="B94" s="17">
        <f>+B95+B96+B97+B101</f>
        <v>1828288.0842699998</v>
      </c>
      <c r="C94" s="17">
        <f t="shared" ref="C94:F94" si="4">+C95+C96+C97+C101</f>
        <v>2104935.6859899997</v>
      </c>
      <c r="D94" s="17">
        <f t="shared" si="4"/>
        <v>0</v>
      </c>
      <c r="E94" s="17">
        <f t="shared" si="4"/>
        <v>0</v>
      </c>
      <c r="F94" s="17">
        <f t="shared" si="4"/>
        <v>3933223.7702599997</v>
      </c>
    </row>
    <row r="95" spans="1:11" ht="15" x14ac:dyDescent="0.2">
      <c r="A95" s="14" t="s">
        <v>96</v>
      </c>
      <c r="B95" s="13">
        <v>0</v>
      </c>
      <c r="C95" s="13">
        <v>0</v>
      </c>
      <c r="D95" s="13">
        <v>0</v>
      </c>
      <c r="E95" s="13">
        <v>0</v>
      </c>
      <c r="F95" s="13">
        <f>SUM(B95:E95)</f>
        <v>0</v>
      </c>
    </row>
    <row r="96" spans="1:11" ht="15" x14ac:dyDescent="0.2">
      <c r="A96" s="14" t="s">
        <v>97</v>
      </c>
      <c r="B96" s="13">
        <v>0</v>
      </c>
      <c r="C96" s="13">
        <v>0</v>
      </c>
      <c r="D96" s="13">
        <v>0</v>
      </c>
      <c r="E96" s="13">
        <v>0</v>
      </c>
      <c r="F96" s="13">
        <f>SUM(B96:E96)</f>
        <v>0</v>
      </c>
    </row>
    <row r="97" spans="1:11" ht="15" x14ac:dyDescent="0.2">
      <c r="A97" s="14" t="s">
        <v>98</v>
      </c>
      <c r="B97" s="13">
        <f>+SUM(B98:B100)</f>
        <v>0</v>
      </c>
      <c r="C97" s="13">
        <f>+SUM(C98:C100)</f>
        <v>0</v>
      </c>
      <c r="D97" s="13">
        <f>+SUM(D98:D100)</f>
        <v>0</v>
      </c>
      <c r="E97" s="13">
        <f>+SUM(E98:E100)</f>
        <v>0</v>
      </c>
      <c r="F97" s="13">
        <f>+SUM(F98:F100)</f>
        <v>0</v>
      </c>
    </row>
    <row r="98" spans="1:11" ht="15" x14ac:dyDescent="0.2">
      <c r="A98" s="14" t="s">
        <v>66</v>
      </c>
      <c r="B98" s="13">
        <v>0</v>
      </c>
      <c r="C98" s="13">
        <v>0</v>
      </c>
      <c r="D98" s="13">
        <v>0</v>
      </c>
      <c r="E98" s="13">
        <v>0</v>
      </c>
      <c r="F98" s="13">
        <f>SUM(B98:E98)</f>
        <v>0</v>
      </c>
    </row>
    <row r="99" spans="1:11" ht="15" x14ac:dyDescent="0.2">
      <c r="A99" s="14" t="s">
        <v>67</v>
      </c>
      <c r="B99" s="13">
        <v>0</v>
      </c>
      <c r="C99" s="13">
        <v>0</v>
      </c>
      <c r="D99" s="13">
        <v>0</v>
      </c>
      <c r="E99" s="13">
        <v>0</v>
      </c>
      <c r="F99" s="13">
        <f>SUM(B99:E99)</f>
        <v>0</v>
      </c>
    </row>
    <row r="100" spans="1:11" ht="15" x14ac:dyDescent="0.2">
      <c r="A100" s="14" t="s">
        <v>68</v>
      </c>
      <c r="B100" s="13">
        <v>0</v>
      </c>
      <c r="C100" s="13">
        <v>0</v>
      </c>
      <c r="D100" s="13">
        <v>0</v>
      </c>
      <c r="E100" s="13">
        <v>0</v>
      </c>
      <c r="F100" s="13">
        <f>SUM(B100:E100)</f>
        <v>0</v>
      </c>
    </row>
    <row r="101" spans="1:11" ht="15" x14ac:dyDescent="0.2">
      <c r="A101" s="14" t="s">
        <v>99</v>
      </c>
      <c r="B101" s="13">
        <v>1828288.0842699998</v>
      </c>
      <c r="C101" s="13">
        <v>2104935.6859899997</v>
      </c>
      <c r="D101" s="13">
        <v>0</v>
      </c>
      <c r="E101" s="13">
        <v>0</v>
      </c>
      <c r="F101" s="13">
        <f>SUM(B101:E101)</f>
        <v>3933223.7702599997</v>
      </c>
      <c r="G101" s="18" t="s">
        <v>169</v>
      </c>
    </row>
    <row r="102" spans="1:11" ht="15.75" x14ac:dyDescent="0.25">
      <c r="A102" s="38" t="s">
        <v>100</v>
      </c>
      <c r="B102" s="17">
        <f>+B103+B104</f>
        <v>62203.934399999998</v>
      </c>
      <c r="C102" s="17">
        <f t="shared" ref="C102:F102" si="5">+C103+C104</f>
        <v>11150.212130000002</v>
      </c>
      <c r="D102" s="17">
        <f t="shared" si="5"/>
        <v>0</v>
      </c>
      <c r="E102" s="17">
        <f t="shared" si="5"/>
        <v>0</v>
      </c>
      <c r="F102" s="17">
        <f t="shared" si="5"/>
        <v>73354.146529999998</v>
      </c>
    </row>
    <row r="103" spans="1:11" ht="15" x14ac:dyDescent="0.2">
      <c r="A103" s="14" t="s">
        <v>101</v>
      </c>
      <c r="B103" s="13">
        <v>0</v>
      </c>
      <c r="C103" s="13">
        <v>0</v>
      </c>
      <c r="D103" s="13">
        <v>0</v>
      </c>
      <c r="E103" s="13">
        <v>0</v>
      </c>
      <c r="F103" s="13">
        <f>SUM(B103:E103)</f>
        <v>0</v>
      </c>
    </row>
    <row r="104" spans="1:11" ht="15.75" thickBot="1" x14ac:dyDescent="0.25">
      <c r="A104" s="14" t="s">
        <v>102</v>
      </c>
      <c r="B104" s="13">
        <v>62203.934399999998</v>
      </c>
      <c r="C104" s="66">
        <v>11150.212130000002</v>
      </c>
      <c r="D104" s="13">
        <v>0</v>
      </c>
      <c r="E104" s="13">
        <v>0</v>
      </c>
      <c r="F104" s="13">
        <f>SUM(B104:E104)</f>
        <v>73354.146529999998</v>
      </c>
    </row>
    <row r="105" spans="1:11" ht="16.5" thickBot="1" x14ac:dyDescent="0.3">
      <c r="A105" s="37" t="s">
        <v>103</v>
      </c>
      <c r="B105" s="10">
        <f>+B106+B118+B131</f>
        <v>2492876.66811</v>
      </c>
      <c r="C105" s="10">
        <f>+C106+C118+C131</f>
        <v>3003072.5957999998</v>
      </c>
      <c r="D105" s="10">
        <f>+D106+D118+D131</f>
        <v>0</v>
      </c>
      <c r="E105" s="10">
        <f>+E106+E118+E131</f>
        <v>0</v>
      </c>
      <c r="F105" s="10">
        <f>+F106+F118+F131</f>
        <v>5494692.3665800001</v>
      </c>
    </row>
    <row r="106" spans="1:11" ht="15.75" x14ac:dyDescent="0.25">
      <c r="A106" s="38" t="s">
        <v>104</v>
      </c>
      <c r="B106" s="17">
        <f>+B107+B108+B116+B117</f>
        <v>1517453.5178899998</v>
      </c>
      <c r="C106" s="17">
        <f>+C107+C108+C116+C117</f>
        <v>2629851.6790800001</v>
      </c>
      <c r="D106" s="17">
        <f>+D107+D108+D116+D117</f>
        <v>0</v>
      </c>
      <c r="E106" s="17">
        <f>+E107+E108+E116+E117</f>
        <v>0</v>
      </c>
      <c r="F106" s="17">
        <f>+F107+F108+F116+F117</f>
        <v>4126122.2470400003</v>
      </c>
    </row>
    <row r="107" spans="1:11" ht="15" x14ac:dyDescent="0.2">
      <c r="A107" s="14" t="s">
        <v>105</v>
      </c>
      <c r="B107" s="13">
        <v>80183.329340000026</v>
      </c>
      <c r="C107" s="13">
        <v>79745.230940000009</v>
      </c>
      <c r="D107" s="13">
        <v>0</v>
      </c>
      <c r="E107" s="13">
        <v>0</v>
      </c>
      <c r="F107" s="13">
        <v>157761.06977</v>
      </c>
      <c r="I107" s="24" t="e">
        <f>#REF!</f>
        <v>#REF!</v>
      </c>
      <c r="J107" s="24" t="e">
        <f>#REF!</f>
        <v>#REF!</v>
      </c>
      <c r="K107" s="65" t="e">
        <f>I107+J107</f>
        <v>#REF!</v>
      </c>
    </row>
    <row r="108" spans="1:11" ht="15.75" x14ac:dyDescent="0.25">
      <c r="A108" s="14" t="s">
        <v>106</v>
      </c>
      <c r="B108" s="12">
        <f>B109+B110</f>
        <v>1422302.9326499999</v>
      </c>
      <c r="C108" s="12">
        <f>SUM(C109:C110)</f>
        <v>2537028.8446300002</v>
      </c>
      <c r="D108" s="13">
        <f>+D109+D110+D115</f>
        <v>0</v>
      </c>
      <c r="E108" s="13">
        <v>0</v>
      </c>
      <c r="F108" s="13">
        <f>+F109+F110+F115</f>
        <v>3945732.3830300001</v>
      </c>
      <c r="K108" s="65"/>
    </row>
    <row r="109" spans="1:11" ht="15" x14ac:dyDescent="0.2">
      <c r="A109" s="14" t="s">
        <v>107</v>
      </c>
      <c r="B109" s="13">
        <v>530460.75653999997</v>
      </c>
      <c r="C109" s="13">
        <v>28300.31553</v>
      </c>
      <c r="D109" s="13">
        <v>0</v>
      </c>
      <c r="E109" s="13"/>
      <c r="F109" s="13">
        <v>663079.89586000005</v>
      </c>
      <c r="I109" s="24" t="e">
        <f>#REF!</f>
        <v>#REF!</v>
      </c>
      <c r="J109" s="24" t="e">
        <f>#REF!</f>
        <v>#REF!</v>
      </c>
      <c r="K109" s="65" t="e">
        <f t="shared" ref="K109:K117" si="6">I109+J109</f>
        <v>#REF!</v>
      </c>
    </row>
    <row r="110" spans="1:11" ht="15.75" x14ac:dyDescent="0.25">
      <c r="A110" s="42" t="s">
        <v>108</v>
      </c>
      <c r="B110" s="12">
        <f>+SUM(B111:B115)</f>
        <v>891842.17610999988</v>
      </c>
      <c r="C110" s="12">
        <f>+SUM(C111:C115)</f>
        <v>2508728.5291000004</v>
      </c>
      <c r="D110" s="13">
        <f>+SUM(D111:D114)</f>
        <v>0</v>
      </c>
      <c r="E110" s="13">
        <f>+SUM(E111:E114)</f>
        <v>0</v>
      </c>
      <c r="F110" s="13">
        <f>+SUM(F111:F114)</f>
        <v>2818865.3445100002</v>
      </c>
      <c r="K110" s="65"/>
    </row>
    <row r="111" spans="1:11" ht="15" x14ac:dyDescent="0.2">
      <c r="A111" s="42" t="s">
        <v>109</v>
      </c>
      <c r="B111" s="13">
        <v>11437.14407</v>
      </c>
      <c r="C111" s="13">
        <v>344475.76662999991</v>
      </c>
      <c r="D111" s="13">
        <v>0</v>
      </c>
      <c r="E111" s="13">
        <v>0</v>
      </c>
      <c r="F111" s="13">
        <v>347905.14984999993</v>
      </c>
      <c r="I111" s="24" t="e">
        <f>#REF!</f>
        <v>#REF!</v>
      </c>
      <c r="J111" s="24" t="e">
        <f>#REF!</f>
        <v>#REF!</v>
      </c>
      <c r="K111" s="65" t="e">
        <f t="shared" si="6"/>
        <v>#REF!</v>
      </c>
    </row>
    <row r="112" spans="1:11" ht="15" x14ac:dyDescent="0.2">
      <c r="A112" s="42" t="s">
        <v>110</v>
      </c>
      <c r="B112" s="13">
        <v>712485.84302999987</v>
      </c>
      <c r="C112" s="13">
        <v>1749771.6420900002</v>
      </c>
      <c r="D112" s="13">
        <v>0</v>
      </c>
      <c r="E112" s="13">
        <v>0</v>
      </c>
      <c r="F112" s="13">
        <v>2395356.3377100001</v>
      </c>
      <c r="I112" s="24" t="e">
        <f>#REF!</f>
        <v>#REF!</v>
      </c>
      <c r="J112" s="24" t="e">
        <f>#REF!</f>
        <v>#REF!</v>
      </c>
      <c r="K112" s="65" t="e">
        <f t="shared" si="6"/>
        <v>#REF!</v>
      </c>
    </row>
    <row r="113" spans="1:11" ht="15" x14ac:dyDescent="0.2">
      <c r="A113" s="42" t="s">
        <v>111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  <c r="I113" s="24" t="e">
        <f>#REF!</f>
        <v>#REF!</v>
      </c>
      <c r="J113" s="24" t="e">
        <f>#REF!</f>
        <v>#REF!</v>
      </c>
      <c r="K113" s="65" t="e">
        <f t="shared" si="6"/>
        <v>#REF!</v>
      </c>
    </row>
    <row r="114" spans="1:11" ht="15" x14ac:dyDescent="0.2">
      <c r="A114" s="42" t="s">
        <v>112</v>
      </c>
      <c r="B114" s="13">
        <v>69658.856379999997</v>
      </c>
      <c r="C114" s="13">
        <v>12698.895990000001</v>
      </c>
      <c r="D114" s="13">
        <v>0</v>
      </c>
      <c r="E114" s="13">
        <v>0</v>
      </c>
      <c r="F114" s="13">
        <v>75603.856949999987</v>
      </c>
      <c r="I114" s="24" t="e">
        <f>#REF!</f>
        <v>#REF!</v>
      </c>
      <c r="J114" s="24" t="e">
        <f>#REF!</f>
        <v>#REF!</v>
      </c>
      <c r="K114" s="65" t="e">
        <f t="shared" si="6"/>
        <v>#REF!</v>
      </c>
    </row>
    <row r="115" spans="1:11" ht="15" x14ac:dyDescent="0.2">
      <c r="A115" s="42" t="s">
        <v>113</v>
      </c>
      <c r="B115" s="13">
        <v>98260.332630000004</v>
      </c>
      <c r="C115" s="13">
        <v>401782.22439000005</v>
      </c>
      <c r="D115" s="13">
        <v>0</v>
      </c>
      <c r="E115" s="13">
        <v>0</v>
      </c>
      <c r="F115" s="13">
        <v>463787.14266000013</v>
      </c>
      <c r="I115" s="24" t="e">
        <f>#REF!</f>
        <v>#REF!</v>
      </c>
      <c r="K115" s="65" t="e">
        <f t="shared" si="6"/>
        <v>#REF!</v>
      </c>
    </row>
    <row r="116" spans="1:11" ht="15" x14ac:dyDescent="0.2">
      <c r="A116" s="14" t="s">
        <v>114</v>
      </c>
      <c r="B116" s="13">
        <v>1039.6799900000001</v>
      </c>
      <c r="C116" s="13">
        <v>12958.411249999999</v>
      </c>
      <c r="D116" s="13">
        <v>0</v>
      </c>
      <c r="E116" s="13">
        <v>0</v>
      </c>
      <c r="F116" s="13">
        <v>13883.057069999999</v>
      </c>
      <c r="I116" s="24" t="e">
        <f>#REF!</f>
        <v>#REF!</v>
      </c>
      <c r="J116" s="24">
        <v>1406.8471299999999</v>
      </c>
      <c r="K116" s="65" t="e">
        <f t="shared" si="6"/>
        <v>#REF!</v>
      </c>
    </row>
    <row r="117" spans="1:11" ht="15" x14ac:dyDescent="0.2">
      <c r="A117" s="14" t="s">
        <v>115</v>
      </c>
      <c r="B117" s="13">
        <v>13927.575909999998</v>
      </c>
      <c r="C117" s="13">
        <v>119.19225999999999</v>
      </c>
      <c r="D117" s="13">
        <v>0</v>
      </c>
      <c r="E117" s="13">
        <v>0</v>
      </c>
      <c r="F117" s="13">
        <v>8745.7371700000003</v>
      </c>
      <c r="I117" s="24" t="e">
        <f>#REF!</f>
        <v>#REF!</v>
      </c>
      <c r="J117" s="24">
        <v>268.86700000000002</v>
      </c>
      <c r="K117" s="65" t="e">
        <f t="shared" si="6"/>
        <v>#REF!</v>
      </c>
    </row>
    <row r="118" spans="1:11" ht="15.75" x14ac:dyDescent="0.25">
      <c r="A118" s="38" t="s">
        <v>116</v>
      </c>
      <c r="B118" s="17">
        <f>+B119+B122+B129</f>
        <v>508440.07107000001</v>
      </c>
      <c r="C118" s="17">
        <f>+C119+C122+C129</f>
        <v>370268.03983999998</v>
      </c>
      <c r="D118" s="17">
        <f>+D119+D122+D129</f>
        <v>0</v>
      </c>
      <c r="E118" s="17">
        <f>+E119+E122+E129</f>
        <v>0</v>
      </c>
      <c r="F118" s="17">
        <f>+F119+F122+F129</f>
        <v>893428.83424999996</v>
      </c>
    </row>
    <row r="119" spans="1:11" ht="15.75" x14ac:dyDescent="0.25">
      <c r="A119" s="14" t="s">
        <v>81</v>
      </c>
      <c r="B119" s="12">
        <f>+B120+B121</f>
        <v>12766.234690000001</v>
      </c>
      <c r="C119" s="12">
        <f>+C120+C121</f>
        <v>323499.43635999999</v>
      </c>
      <c r="D119" s="13">
        <f>+D120+D121</f>
        <v>0</v>
      </c>
      <c r="E119" s="13">
        <f>+E120+E121</f>
        <v>0</v>
      </c>
      <c r="F119" s="13">
        <f>+F120+F121</f>
        <v>344246.63835000002</v>
      </c>
    </row>
    <row r="120" spans="1:11" ht="15" x14ac:dyDescent="0.2">
      <c r="A120" s="14" t="s">
        <v>82</v>
      </c>
      <c r="B120" s="13">
        <v>0</v>
      </c>
      <c r="C120" s="13">
        <v>0</v>
      </c>
      <c r="D120" s="13">
        <v>0</v>
      </c>
      <c r="E120" s="13">
        <v>0</v>
      </c>
      <c r="F120" s="13">
        <f>SUM(B120:E120)</f>
        <v>0</v>
      </c>
      <c r="I120" s="24" t="e">
        <f>#REF!</f>
        <v>#REF!</v>
      </c>
      <c r="J120" s="24" t="e">
        <f>#REF!</f>
        <v>#REF!</v>
      </c>
      <c r="K120" s="65" t="e">
        <f>I120+J120</f>
        <v>#REF!</v>
      </c>
    </row>
    <row r="121" spans="1:11" ht="15" x14ac:dyDescent="0.2">
      <c r="A121" s="14" t="s">
        <v>83</v>
      </c>
      <c r="B121" s="13">
        <v>12766.234690000001</v>
      </c>
      <c r="C121" s="13">
        <v>323499.43635999999</v>
      </c>
      <c r="D121" s="13">
        <v>0</v>
      </c>
      <c r="E121" s="13">
        <v>0</v>
      </c>
      <c r="F121" s="13">
        <v>344246.63835000002</v>
      </c>
      <c r="I121" s="24" t="e">
        <f>#REF!</f>
        <v>#REF!</v>
      </c>
      <c r="J121" s="24" t="e">
        <f>#REF!</f>
        <v>#REF!</v>
      </c>
      <c r="K121" s="65" t="e">
        <f t="shared" ref="K121:K133" si="7">I121+J121</f>
        <v>#REF!</v>
      </c>
    </row>
    <row r="122" spans="1:11" ht="15.75" x14ac:dyDescent="0.25">
      <c r="A122" s="14" t="s">
        <v>84</v>
      </c>
      <c r="B122" s="12">
        <f>+B123+B126+B127+B128</f>
        <v>495673.83637999999</v>
      </c>
      <c r="C122" s="12">
        <f>+C123+C126+C127+C128</f>
        <v>46768.603479999998</v>
      </c>
      <c r="D122" s="13">
        <f>+D123+D126+D127+D128</f>
        <v>0</v>
      </c>
      <c r="E122" s="13">
        <f>+E123+E126+E127+E128</f>
        <v>0</v>
      </c>
      <c r="F122" s="13">
        <f>+F123+F126+F127+F128</f>
        <v>549182.19589999993</v>
      </c>
      <c r="K122" s="65"/>
    </row>
    <row r="123" spans="1:11" ht="15.75" x14ac:dyDescent="0.25">
      <c r="A123" s="14" t="s">
        <v>85</v>
      </c>
      <c r="B123" s="12">
        <f>SUM(B124:B125)</f>
        <v>223867.15369000001</v>
      </c>
      <c r="C123" s="12">
        <f>SUM(C124:C125)</f>
        <v>39819.249769999995</v>
      </c>
      <c r="D123" s="13">
        <v>0</v>
      </c>
      <c r="E123" s="13">
        <v>0</v>
      </c>
      <c r="F123" s="13">
        <f t="shared" ref="F123:F130" si="8">SUM(B123:E123)</f>
        <v>263686.40346</v>
      </c>
      <c r="K123" s="65"/>
    </row>
    <row r="124" spans="1:11" ht="15" x14ac:dyDescent="0.2">
      <c r="A124" s="14" t="s">
        <v>86</v>
      </c>
      <c r="B124" s="13">
        <v>0</v>
      </c>
      <c r="C124" s="13">
        <v>0</v>
      </c>
      <c r="D124" s="13">
        <v>0</v>
      </c>
      <c r="E124" s="13">
        <v>0</v>
      </c>
      <c r="F124" s="13">
        <f t="shared" si="8"/>
        <v>0</v>
      </c>
      <c r="I124" s="24" t="e">
        <f>#REF!</f>
        <v>#REF!</v>
      </c>
      <c r="J124" s="24" t="e">
        <f>#REF!</f>
        <v>#REF!</v>
      </c>
      <c r="K124" s="65" t="e">
        <f t="shared" si="7"/>
        <v>#REF!</v>
      </c>
    </row>
    <row r="125" spans="1:11" ht="15" x14ac:dyDescent="0.2">
      <c r="A125" s="14" t="s">
        <v>87</v>
      </c>
      <c r="B125" s="13">
        <v>223867.15369000001</v>
      </c>
      <c r="C125" s="13">
        <v>39819.249769999995</v>
      </c>
      <c r="D125" s="13">
        <v>0</v>
      </c>
      <c r="E125" s="13">
        <v>0</v>
      </c>
      <c r="F125" s="13">
        <v>263662.05054999999</v>
      </c>
      <c r="I125" s="24" t="e">
        <f>#REF!</f>
        <v>#REF!</v>
      </c>
      <c r="J125" s="24" t="e">
        <f>#REF!</f>
        <v>#REF!</v>
      </c>
      <c r="K125" s="65" t="e">
        <f t="shared" si="7"/>
        <v>#REF!</v>
      </c>
    </row>
    <row r="126" spans="1:11" ht="15" x14ac:dyDescent="0.2">
      <c r="A126" s="14" t="s">
        <v>88</v>
      </c>
      <c r="B126" s="13">
        <v>0</v>
      </c>
      <c r="C126" s="13">
        <v>0</v>
      </c>
      <c r="D126" s="13">
        <v>0</v>
      </c>
      <c r="E126" s="13">
        <v>0</v>
      </c>
      <c r="F126" s="13">
        <f t="shared" si="8"/>
        <v>0</v>
      </c>
      <c r="K126" s="65">
        <f t="shared" si="7"/>
        <v>0</v>
      </c>
    </row>
    <row r="127" spans="1:11" ht="15" x14ac:dyDescent="0.2">
      <c r="A127" s="14" t="s">
        <v>89</v>
      </c>
      <c r="B127" s="13">
        <v>0</v>
      </c>
      <c r="C127" s="13">
        <v>0</v>
      </c>
      <c r="D127" s="13">
        <v>0</v>
      </c>
      <c r="E127" s="13">
        <v>0</v>
      </c>
      <c r="F127" s="13">
        <f t="shared" si="8"/>
        <v>0</v>
      </c>
      <c r="K127" s="65">
        <f t="shared" si="7"/>
        <v>0</v>
      </c>
    </row>
    <row r="128" spans="1:11" ht="15" x14ac:dyDescent="0.2">
      <c r="A128" s="14" t="s">
        <v>83</v>
      </c>
      <c r="B128" s="13">
        <v>271806.68268999999</v>
      </c>
      <c r="C128" s="13">
        <v>6949.3537100000003</v>
      </c>
      <c r="D128" s="13">
        <v>0</v>
      </c>
      <c r="E128" s="13">
        <v>0</v>
      </c>
      <c r="F128" s="13">
        <v>285495.79243999999</v>
      </c>
      <c r="G128" s="57"/>
      <c r="I128" s="24" t="e">
        <f>#REF!</f>
        <v>#REF!</v>
      </c>
      <c r="J128" s="24" t="e">
        <f>#REF!</f>
        <v>#REF!</v>
      </c>
      <c r="K128" s="65" t="e">
        <f t="shared" si="7"/>
        <v>#REF!</v>
      </c>
    </row>
    <row r="129" spans="1:11" ht="15" x14ac:dyDescent="0.2">
      <c r="A129" s="14" t="s">
        <v>90</v>
      </c>
      <c r="B129" s="13">
        <v>0</v>
      </c>
      <c r="C129" s="13">
        <v>0</v>
      </c>
      <c r="D129" s="13">
        <v>0</v>
      </c>
      <c r="E129" s="13">
        <v>0</v>
      </c>
      <c r="F129" s="13">
        <f t="shared" si="8"/>
        <v>0</v>
      </c>
      <c r="K129" s="65">
        <f t="shared" si="7"/>
        <v>0</v>
      </c>
    </row>
    <row r="130" spans="1:11" ht="15.75" x14ac:dyDescent="0.25">
      <c r="A130" s="14"/>
      <c r="B130" s="12"/>
      <c r="C130" s="12"/>
      <c r="D130" s="12">
        <v>0</v>
      </c>
      <c r="E130" s="12">
        <v>0</v>
      </c>
      <c r="F130" s="12">
        <f t="shared" si="8"/>
        <v>0</v>
      </c>
      <c r="K130" s="65"/>
    </row>
    <row r="131" spans="1:11" ht="15.75" x14ac:dyDescent="0.25">
      <c r="A131" s="14" t="s">
        <v>117</v>
      </c>
      <c r="B131" s="17">
        <f>+B132+B133</f>
        <v>466983.07915000001</v>
      </c>
      <c r="C131" s="17">
        <f>+C132+C133</f>
        <v>2952.8768799999998</v>
      </c>
      <c r="D131" s="17">
        <f>+D132+D133</f>
        <v>0</v>
      </c>
      <c r="E131" s="17">
        <f>+E132+E133</f>
        <v>0</v>
      </c>
      <c r="F131" s="17">
        <f>+F132+F133</f>
        <v>475141.28528999997</v>
      </c>
      <c r="K131" s="65"/>
    </row>
    <row r="132" spans="1:11" ht="15" x14ac:dyDescent="0.2">
      <c r="A132" s="14" t="s">
        <v>118</v>
      </c>
      <c r="B132" s="13">
        <v>0</v>
      </c>
      <c r="C132" s="13">
        <v>0</v>
      </c>
      <c r="D132" s="13">
        <v>0</v>
      </c>
      <c r="E132" s="13">
        <v>0</v>
      </c>
      <c r="F132" s="13">
        <f>SUM(B132:E132)</f>
        <v>0</v>
      </c>
      <c r="K132" s="65"/>
    </row>
    <row r="133" spans="1:11" ht="15.75" thickBot="1" x14ac:dyDescent="0.25">
      <c r="A133" s="41" t="s">
        <v>119</v>
      </c>
      <c r="B133" s="13">
        <v>466983.07915000001</v>
      </c>
      <c r="C133" s="13">
        <v>2952.8768799999998</v>
      </c>
      <c r="D133" s="13">
        <v>0</v>
      </c>
      <c r="E133" s="13">
        <v>0</v>
      </c>
      <c r="F133" s="13">
        <v>475141.28528999997</v>
      </c>
      <c r="I133" s="24" t="e">
        <f>#REF!</f>
        <v>#REF!</v>
      </c>
      <c r="J133" s="24" t="e">
        <f>#REF!</f>
        <v>#REF!</v>
      </c>
      <c r="K133" s="65" t="e">
        <f t="shared" si="7"/>
        <v>#REF!</v>
      </c>
    </row>
    <row r="134" spans="1:11" ht="16.5" thickBot="1" x14ac:dyDescent="0.3">
      <c r="A134" s="37" t="s">
        <v>120</v>
      </c>
      <c r="B134" s="10">
        <f>B11+B91</f>
        <v>27761828.947984073</v>
      </c>
      <c r="C134" s="10">
        <f>C11+C91</f>
        <v>2946069.8889259207</v>
      </c>
      <c r="D134" s="10">
        <f>+D11+D91</f>
        <v>0</v>
      </c>
      <c r="E134" s="10">
        <f>+E11+E91</f>
        <v>5080789.4058600003</v>
      </c>
      <c r="F134" s="10">
        <f>+F11+F91</f>
        <v>35788688.242770001</v>
      </c>
    </row>
    <row r="135" spans="1:11" ht="16.5" thickBot="1" x14ac:dyDescent="0.3">
      <c r="A135" s="37" t="s">
        <v>121</v>
      </c>
      <c r="B135" s="10">
        <f>+B69+B105</f>
        <v>26217265.302620001</v>
      </c>
      <c r="C135" s="10">
        <f>+C69+C105</f>
        <v>4165885.1478799996</v>
      </c>
      <c r="D135" s="10">
        <f>+D69+D105</f>
        <v>0</v>
      </c>
      <c r="E135" s="10">
        <f>+E69+E105</f>
        <v>5912696.8180000009</v>
      </c>
      <c r="F135" s="10">
        <f>+F69+F105</f>
        <v>35121848.988969997</v>
      </c>
      <c r="J135" s="24" t="e">
        <f>#REF!+#REF!</f>
        <v>#REF!</v>
      </c>
    </row>
    <row r="136" spans="1:11" ht="16.5" thickBot="1" x14ac:dyDescent="0.3">
      <c r="A136" s="37" t="s">
        <v>122</v>
      </c>
      <c r="B136" s="10">
        <f>+B135-B74</f>
        <v>26077148.54831</v>
      </c>
      <c r="C136" s="10">
        <f>+C135-C74</f>
        <v>4165885.1478799996</v>
      </c>
      <c r="D136" s="10">
        <f>+D135-D74</f>
        <v>0</v>
      </c>
      <c r="E136" s="10">
        <f>+E135-E74</f>
        <v>5912696.8180000009</v>
      </c>
      <c r="F136" s="10">
        <f>+F135-F74</f>
        <v>34985268.614659995</v>
      </c>
      <c r="J136" s="24" t="e">
        <f>F135-J135</f>
        <v>#REF!</v>
      </c>
    </row>
    <row r="137" spans="1:11" ht="16.5" thickBot="1" x14ac:dyDescent="0.3">
      <c r="A137" s="37" t="s">
        <v>123</v>
      </c>
      <c r="B137" s="10">
        <f>+B134-B135</f>
        <v>1544563.6453640722</v>
      </c>
      <c r="C137" s="10">
        <f>+C134-C135</f>
        <v>-1219815.2589540789</v>
      </c>
      <c r="D137" s="10">
        <f>+D134-D135</f>
        <v>0</v>
      </c>
      <c r="E137" s="10">
        <f>+E134-E135</f>
        <v>-831907.41214000061</v>
      </c>
      <c r="F137" s="22">
        <f>+F134-F135</f>
        <v>666839.25380000472</v>
      </c>
      <c r="I137" s="24">
        <f>F134-F135</f>
        <v>666839.25380000472</v>
      </c>
    </row>
    <row r="138" spans="1:11" ht="15.75" thickBot="1" x14ac:dyDescent="0.25">
      <c r="A138" s="4"/>
      <c r="B138" s="19"/>
      <c r="C138" s="19"/>
      <c r="D138" s="19"/>
      <c r="E138" s="19"/>
      <c r="F138" s="19"/>
    </row>
    <row r="139" spans="1:11" ht="16.5" thickBot="1" x14ac:dyDescent="0.3">
      <c r="A139" s="37" t="s">
        <v>124</v>
      </c>
      <c r="B139" s="10">
        <v>0</v>
      </c>
      <c r="C139" s="10">
        <v>977482.27</v>
      </c>
      <c r="D139" s="10">
        <v>0</v>
      </c>
      <c r="E139" s="10">
        <v>690033.58821999992</v>
      </c>
      <c r="F139" s="10">
        <f>SUM(C139:E139)</f>
        <v>1667515.8582199998</v>
      </c>
    </row>
    <row r="140" spans="1:11" ht="16.5" thickBot="1" x14ac:dyDescent="0.3">
      <c r="A140" s="37" t="s">
        <v>125</v>
      </c>
      <c r="B140" s="10">
        <f>C139+E139</f>
        <v>1667515.8582199998</v>
      </c>
      <c r="C140" s="10">
        <v>0</v>
      </c>
      <c r="D140" s="10">
        <v>0</v>
      </c>
      <c r="E140" s="10">
        <v>0</v>
      </c>
      <c r="F140" s="10">
        <f>SUM(B140:E140)</f>
        <v>1667515.8582199998</v>
      </c>
    </row>
    <row r="141" spans="1:11" ht="16.5" thickBot="1" x14ac:dyDescent="0.3">
      <c r="A141" s="37" t="s">
        <v>126</v>
      </c>
      <c r="B141" s="10">
        <f>B134-B136</f>
        <v>1684680.3996740729</v>
      </c>
      <c r="C141" s="10">
        <f>C134-C136</f>
        <v>-1219815.2589540789</v>
      </c>
      <c r="D141" s="10">
        <f>D134-D136</f>
        <v>0</v>
      </c>
      <c r="E141" s="10">
        <f>E134-E136</f>
        <v>-831907.41214000061</v>
      </c>
      <c r="F141" s="10">
        <f>F134-F136</f>
        <v>803419.62811000645</v>
      </c>
    </row>
    <row r="142" spans="1:11" ht="15.75" thickBot="1" x14ac:dyDescent="0.25">
      <c r="A142" s="3"/>
      <c r="B142" s="20"/>
      <c r="C142" s="20"/>
      <c r="D142" s="20"/>
      <c r="E142" s="20"/>
      <c r="F142" s="20"/>
    </row>
    <row r="143" spans="1:11" ht="19.5" thickBot="1" x14ac:dyDescent="0.35">
      <c r="A143" s="43" t="s">
        <v>127</v>
      </c>
      <c r="B143" s="44">
        <f>B137+B139-B140</f>
        <v>-122952.21285592765</v>
      </c>
      <c r="C143" s="44">
        <f>C137+C139-C140</f>
        <v>-242332.98895407887</v>
      </c>
      <c r="D143" s="44">
        <f>D137+D139-D140</f>
        <v>0</v>
      </c>
      <c r="E143" s="44">
        <f>E137+E139-E140</f>
        <v>-141873.82392000069</v>
      </c>
      <c r="F143" s="44">
        <f>F137+F139-F140</f>
        <v>666839.25380000472</v>
      </c>
    </row>
    <row r="144" spans="1:11" ht="15.75" thickBot="1" x14ac:dyDescent="0.25">
      <c r="A144" s="4" t="s">
        <v>128</v>
      </c>
      <c r="B144" s="19"/>
      <c r="C144" s="19"/>
      <c r="D144" s="19"/>
      <c r="E144" s="19"/>
      <c r="F144" s="19"/>
    </row>
    <row r="145" spans="1:7" ht="16.5" thickBot="1" x14ac:dyDescent="0.25">
      <c r="A145" s="45"/>
      <c r="B145" s="23"/>
      <c r="C145" s="23"/>
      <c r="D145" s="23"/>
      <c r="E145" s="23"/>
      <c r="F145" s="23"/>
    </row>
    <row r="146" spans="1:7" ht="15.75" x14ac:dyDescent="0.2">
      <c r="A146" s="46"/>
      <c r="B146" s="47"/>
      <c r="C146" s="47"/>
      <c r="D146" s="47"/>
      <c r="E146" s="47"/>
      <c r="F146" s="47"/>
    </row>
    <row r="147" spans="1:7" ht="15.75" thickBot="1" x14ac:dyDescent="0.25">
      <c r="A147" s="48"/>
      <c r="B147" s="13"/>
      <c r="C147" s="13"/>
      <c r="D147" s="13"/>
      <c r="E147" s="13"/>
      <c r="F147" s="49"/>
    </row>
    <row r="148" spans="1:7" ht="16.5" thickBot="1" x14ac:dyDescent="0.25">
      <c r="A148" s="48"/>
      <c r="B148" s="13"/>
      <c r="C148" s="23"/>
      <c r="D148" s="13"/>
      <c r="E148" s="13"/>
      <c r="F148" s="49"/>
    </row>
    <row r="149" spans="1:7" ht="15" x14ac:dyDescent="0.2">
      <c r="A149" s="48"/>
      <c r="B149" s="13"/>
      <c r="C149" s="13"/>
      <c r="D149" s="13"/>
      <c r="E149" s="13"/>
      <c r="F149" s="49"/>
    </row>
    <row r="150" spans="1:7" ht="15" x14ac:dyDescent="0.2">
      <c r="A150" s="48"/>
      <c r="B150" s="13"/>
      <c r="C150" s="13"/>
      <c r="D150" s="13"/>
      <c r="E150" s="13"/>
      <c r="F150" s="49"/>
    </row>
    <row r="151" spans="1:7" ht="15" x14ac:dyDescent="0.2">
      <c r="A151" s="48"/>
      <c r="B151" s="13"/>
      <c r="C151" s="13"/>
      <c r="D151" s="13"/>
      <c r="E151" s="13"/>
      <c r="F151" s="49"/>
    </row>
    <row r="152" spans="1:7" ht="15.75" x14ac:dyDescent="0.2">
      <c r="A152" s="46"/>
      <c r="B152" s="50"/>
      <c r="C152" s="50"/>
      <c r="D152" s="50"/>
      <c r="E152" s="50"/>
      <c r="F152" s="50"/>
    </row>
    <row r="153" spans="1:7" ht="15" x14ac:dyDescent="0.2">
      <c r="A153" s="48"/>
      <c r="B153" s="13"/>
      <c r="C153" s="13"/>
      <c r="D153" s="13"/>
      <c r="E153" s="13"/>
      <c r="F153" s="49"/>
    </row>
    <row r="154" spans="1:7" ht="15" x14ac:dyDescent="0.2">
      <c r="A154" s="48"/>
      <c r="B154" s="13"/>
      <c r="C154" s="13"/>
      <c r="D154" s="13"/>
      <c r="E154" s="13"/>
      <c r="F154" s="49"/>
    </row>
    <row r="155" spans="1:7" ht="15" x14ac:dyDescent="0.2">
      <c r="A155" s="48"/>
      <c r="B155" s="13"/>
      <c r="C155" s="13"/>
      <c r="D155" s="13"/>
      <c r="E155" s="13"/>
      <c r="F155" s="49"/>
    </row>
    <row r="156" spans="1:7" ht="15" x14ac:dyDescent="0.2">
      <c r="A156" s="48"/>
      <c r="B156" s="13"/>
      <c r="C156" s="13"/>
      <c r="D156" s="13"/>
      <c r="E156" s="13"/>
      <c r="F156" s="49"/>
    </row>
    <row r="157" spans="1:7" ht="15" x14ac:dyDescent="0.2">
      <c r="A157" s="48"/>
      <c r="B157" s="13"/>
      <c r="C157" s="13"/>
      <c r="D157" s="13"/>
      <c r="E157" s="13"/>
      <c r="F157" s="49"/>
      <c r="G157" s="3"/>
    </row>
    <row r="158" spans="1:7" ht="15" x14ac:dyDescent="0.2">
      <c r="A158" s="51"/>
      <c r="B158" s="13"/>
      <c r="C158" s="13"/>
      <c r="D158" s="13"/>
      <c r="E158" s="13"/>
      <c r="F158" s="49"/>
    </row>
    <row r="159" spans="1:7" ht="16.5" thickBot="1" x14ac:dyDescent="0.25">
      <c r="A159" s="46"/>
      <c r="B159" s="13"/>
      <c r="C159" s="13"/>
      <c r="D159" s="13"/>
      <c r="E159" s="13"/>
      <c r="F159" s="49"/>
    </row>
    <row r="160" spans="1:7" ht="16.5" thickBot="1" x14ac:dyDescent="0.25">
      <c r="A160" s="52"/>
      <c r="B160" s="23"/>
      <c r="C160" s="23"/>
      <c r="D160" s="23"/>
      <c r="E160" s="23"/>
      <c r="F160" s="23"/>
    </row>
    <row r="161" spans="1:7" ht="15.75" x14ac:dyDescent="0.2">
      <c r="A161" s="48"/>
      <c r="B161" s="47"/>
      <c r="C161" s="47"/>
      <c r="D161" s="47"/>
      <c r="E161" s="47"/>
      <c r="F161" s="47"/>
    </row>
    <row r="162" spans="1:7" ht="15" x14ac:dyDescent="0.2">
      <c r="A162" s="48"/>
      <c r="B162" s="13"/>
      <c r="C162" s="13"/>
      <c r="D162" s="13"/>
      <c r="E162" s="13"/>
      <c r="F162" s="49"/>
    </row>
    <row r="163" spans="1:7" ht="15.75" x14ac:dyDescent="0.25">
      <c r="A163" s="48"/>
      <c r="B163" s="12"/>
      <c r="C163" s="13"/>
      <c r="D163" s="13"/>
      <c r="E163" s="12"/>
      <c r="F163" s="49"/>
    </row>
    <row r="164" spans="1:7" ht="15" x14ac:dyDescent="0.2">
      <c r="A164" s="48"/>
      <c r="B164" s="13"/>
      <c r="C164" s="13"/>
      <c r="D164" s="13"/>
      <c r="E164" s="13"/>
      <c r="F164" s="49"/>
    </row>
    <row r="165" spans="1:7" ht="15" x14ac:dyDescent="0.2">
      <c r="A165" s="48"/>
      <c r="B165" s="13"/>
      <c r="C165" s="13"/>
      <c r="D165" s="13"/>
      <c r="E165" s="13"/>
      <c r="F165" s="49"/>
    </row>
    <row r="166" spans="1:7" ht="15" x14ac:dyDescent="0.2">
      <c r="A166" s="48"/>
      <c r="B166" s="13"/>
      <c r="C166" s="13"/>
      <c r="D166" s="13"/>
      <c r="E166" s="13"/>
      <c r="F166" s="49"/>
    </row>
    <row r="167" spans="1:7" ht="15.75" x14ac:dyDescent="0.2">
      <c r="A167" s="51"/>
      <c r="B167" s="53"/>
      <c r="C167" s="53"/>
      <c r="D167" s="53"/>
      <c r="E167" s="53"/>
      <c r="F167" s="53"/>
    </row>
    <row r="168" spans="1:7" ht="15" x14ac:dyDescent="0.2">
      <c r="A168" s="48"/>
      <c r="B168" s="13"/>
      <c r="C168" s="13"/>
      <c r="D168" s="13"/>
      <c r="E168" s="13"/>
      <c r="F168" s="49"/>
    </row>
    <row r="169" spans="1:7" ht="15" x14ac:dyDescent="0.2">
      <c r="A169" s="51"/>
      <c r="B169" s="13"/>
      <c r="C169" s="13"/>
      <c r="D169" s="13"/>
      <c r="E169" s="13"/>
      <c r="F169" s="49"/>
    </row>
    <row r="170" spans="1:7" ht="15" x14ac:dyDescent="0.2">
      <c r="A170" s="51"/>
      <c r="B170" s="13"/>
      <c r="C170" s="13"/>
      <c r="D170" s="13"/>
      <c r="E170" s="13"/>
      <c r="F170" s="49"/>
    </row>
    <row r="171" spans="1:7" ht="15" x14ac:dyDescent="0.2">
      <c r="A171" s="51"/>
      <c r="B171" s="13"/>
      <c r="C171" s="13"/>
      <c r="D171" s="13"/>
      <c r="E171" s="13"/>
      <c r="F171" s="49"/>
    </row>
    <row r="172" spans="1:7" ht="20.25" x14ac:dyDescent="0.3">
      <c r="A172" s="51"/>
      <c r="B172" s="13"/>
      <c r="C172" s="13"/>
      <c r="D172" s="13"/>
      <c r="E172" s="13"/>
      <c r="F172" s="49"/>
      <c r="G172" s="67"/>
    </row>
    <row r="173" spans="1:7" ht="15" x14ac:dyDescent="0.2">
      <c r="A173" s="51"/>
      <c r="B173" s="13"/>
      <c r="C173" s="13"/>
      <c r="D173" s="13"/>
      <c r="E173" s="13"/>
      <c r="F173" s="49"/>
    </row>
    <row r="174" spans="1:7" ht="16.5" thickBot="1" x14ac:dyDescent="0.25">
      <c r="A174" s="54"/>
      <c r="B174" s="13"/>
      <c r="C174" s="13"/>
      <c r="D174" s="13"/>
      <c r="E174" s="13"/>
      <c r="F174" s="49"/>
    </row>
    <row r="175" spans="1:7" ht="16.5" thickBot="1" x14ac:dyDescent="0.25">
      <c r="A175" s="52"/>
      <c r="B175" s="23"/>
      <c r="C175" s="23"/>
      <c r="D175" s="23"/>
      <c r="E175" s="23"/>
      <c r="F175" s="55"/>
    </row>
    <row r="177" spans="2:5" x14ac:dyDescent="0.2">
      <c r="B177" s="21"/>
    </row>
    <row r="181" spans="2:5" x14ac:dyDescent="0.2">
      <c r="E181" s="21"/>
    </row>
  </sheetData>
  <mergeCells count="1">
    <mergeCell ref="B6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C24"/>
  <sheetViews>
    <sheetView workbookViewId="0">
      <selection activeCell="K23" sqref="K23"/>
    </sheetView>
  </sheetViews>
  <sheetFormatPr baseColWidth="10" defaultRowHeight="12.75" x14ac:dyDescent="0.2"/>
  <cols>
    <col min="3" max="3" width="20" bestFit="1" customWidth="1"/>
  </cols>
  <sheetData>
    <row r="4" spans="1:3" ht="15.75" x14ac:dyDescent="0.25">
      <c r="A4" s="59" t="s">
        <v>128</v>
      </c>
    </row>
    <row r="5" spans="1:3" ht="15.75" x14ac:dyDescent="0.25">
      <c r="A5" s="59" t="s">
        <v>161</v>
      </c>
    </row>
    <row r="6" spans="1:3" ht="15.75" x14ac:dyDescent="0.25">
      <c r="A6" s="59" t="s">
        <v>165</v>
      </c>
    </row>
    <row r="7" spans="1:3" ht="15.75" x14ac:dyDescent="0.25">
      <c r="A7" s="59"/>
    </row>
    <row r="9" spans="1:3" x14ac:dyDescent="0.2">
      <c r="A9" t="s">
        <v>162</v>
      </c>
      <c r="C9" s="58">
        <v>1068000</v>
      </c>
    </row>
    <row r="10" spans="1:3" x14ac:dyDescent="0.2">
      <c r="C10" s="58"/>
    </row>
    <row r="11" spans="1:3" x14ac:dyDescent="0.2">
      <c r="A11" t="s">
        <v>163</v>
      </c>
      <c r="C11" s="58">
        <v>515000</v>
      </c>
    </row>
    <row r="12" spans="1:3" ht="13.5" thickBot="1" x14ac:dyDescent="0.25">
      <c r="C12" s="58"/>
    </row>
    <row r="13" spans="1:3" ht="13.5" thickBot="1" x14ac:dyDescent="0.25">
      <c r="A13" t="s">
        <v>164</v>
      </c>
      <c r="C13" s="60">
        <f>SUM(C9:C12)</f>
        <v>1583000</v>
      </c>
    </row>
    <row r="16" spans="1:3" x14ac:dyDescent="0.2">
      <c r="A16" s="61" t="s">
        <v>166</v>
      </c>
      <c r="C16" s="62">
        <f>C9*50/100</f>
        <v>534000</v>
      </c>
    </row>
    <row r="18" spans="1:3" x14ac:dyDescent="0.2">
      <c r="A18" s="61" t="s">
        <v>167</v>
      </c>
      <c r="C18" s="62">
        <f>C11*50/100</f>
        <v>257500</v>
      </c>
    </row>
    <row r="19" spans="1:3" ht="13.5" thickBot="1" x14ac:dyDescent="0.25"/>
    <row r="20" spans="1:3" ht="13.5" thickBot="1" x14ac:dyDescent="0.25">
      <c r="C20" s="63">
        <f>SUM(C16:C19)</f>
        <v>791500</v>
      </c>
    </row>
    <row r="23" spans="1:3" ht="13.5" thickBot="1" x14ac:dyDescent="0.25"/>
    <row r="24" spans="1:3" ht="16.5" thickBot="1" x14ac:dyDescent="0.3">
      <c r="A24" s="61" t="s">
        <v>168</v>
      </c>
      <c r="C24" s="64">
        <f>C13+C20</f>
        <v>2374500</v>
      </c>
    </row>
  </sheetData>
  <pageMargins left="0.70866141732283472" right="0.70866141732283472" top="1.1811023622047245" bottom="0.74803149606299213" header="0.31496062992125984" footer="0.31496062992125984"/>
  <pageSetup paperSize="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1.4 devengado</vt:lpstr>
      <vt:lpstr>BASE CAJA</vt:lpstr>
      <vt:lpstr>Hoja1</vt:lpstr>
      <vt:lpstr>'1.4 devengado'!Área_de_impresión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Usuario</cp:lastModifiedBy>
  <cp:lastPrinted>2016-03-21T13:13:21Z</cp:lastPrinted>
  <dcterms:created xsi:type="dcterms:W3CDTF">1996-11-27T10:00:04Z</dcterms:created>
  <dcterms:modified xsi:type="dcterms:W3CDTF">2016-03-21T13:15:34Z</dcterms:modified>
</cp:coreProperties>
</file>